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RE LRH\FORNITURE, SERVIZI E LAVORI\ASSICURAZIONI\2019\DOC. DEFINITIVI\"/>
    </mc:Choice>
  </mc:AlternateContent>
  <bookViews>
    <workbookView xWindow="0" yWindow="0" windowWidth="23040" windowHeight="9396" activeTab="1"/>
  </bookViews>
  <sheets>
    <sheet name="RCT-O -Riepilogo" sheetId="2" r:id="rId1"/>
    <sheet name="RCT-O -Dettaglio" sheetId="1" r:id="rId2"/>
  </sheets>
  <definedNames>
    <definedName name="_xlnm.Print_Area" localSheetId="1">'RCT-O -Dettaglio'!$A$2:$K$175</definedName>
  </definedNames>
  <calcPr calcId="152511"/>
</workbook>
</file>

<file path=xl/calcChain.xml><?xml version="1.0" encoding="utf-8"?>
<calcChain xmlns="http://schemas.openxmlformats.org/spreadsheetml/2006/main">
  <c r="U112" i="1" l="1"/>
  <c r="F66" i="1"/>
  <c r="J37" i="1"/>
  <c r="G176" i="1" l="1"/>
  <c r="G155" i="1"/>
  <c r="G112" i="1"/>
  <c r="G66" i="1"/>
  <c r="G37" i="1"/>
  <c r="F176" i="1"/>
  <c r="F155" i="1"/>
  <c r="F112" i="1"/>
  <c r="F37" i="1"/>
  <c r="AA108" i="1" l="1"/>
  <c r="Y108" i="1"/>
  <c r="X108" i="1"/>
  <c r="W108" i="1"/>
  <c r="V108" i="1"/>
  <c r="T108" i="1"/>
  <c r="S108" i="1"/>
  <c r="P108" i="1"/>
  <c r="R108" i="1" s="1"/>
  <c r="N108" i="1"/>
  <c r="O108" i="1" s="1"/>
  <c r="L108" i="1"/>
  <c r="M108" i="1" s="1"/>
  <c r="AA111" i="1"/>
  <c r="Y111" i="1"/>
  <c r="X111" i="1"/>
  <c r="W111" i="1"/>
  <c r="V111" i="1"/>
  <c r="T111" i="1"/>
  <c r="S111" i="1"/>
  <c r="P111" i="1"/>
  <c r="R111" i="1" s="1"/>
  <c r="N111" i="1"/>
  <c r="O111" i="1" s="1"/>
  <c r="L111" i="1"/>
  <c r="M111" i="1" s="1"/>
  <c r="Z108" i="1" l="1"/>
  <c r="Z111" i="1"/>
  <c r="Q108" i="1"/>
  <c r="Q111" i="1"/>
  <c r="U176" i="1"/>
  <c r="J16" i="2" s="1"/>
  <c r="I170" i="1"/>
  <c r="I169" i="1"/>
  <c r="I168" i="1"/>
  <c r="AA168" i="1" s="1"/>
  <c r="I161" i="1"/>
  <c r="AA161" i="1" s="1"/>
  <c r="AA159" i="1"/>
  <c r="AA175" i="1"/>
  <c r="Y175" i="1"/>
  <c r="X175" i="1"/>
  <c r="W175" i="1"/>
  <c r="V175" i="1"/>
  <c r="T175" i="1"/>
  <c r="S175" i="1"/>
  <c r="P175" i="1"/>
  <c r="R175" i="1" s="1"/>
  <c r="N175" i="1"/>
  <c r="O175" i="1" s="1"/>
  <c r="L175" i="1"/>
  <c r="M175" i="1" s="1"/>
  <c r="AA174" i="1"/>
  <c r="Y174" i="1"/>
  <c r="X174" i="1"/>
  <c r="W174" i="1"/>
  <c r="V174" i="1"/>
  <c r="T174" i="1"/>
  <c r="S174" i="1"/>
  <c r="P174" i="1"/>
  <c r="R174" i="1" s="1"/>
  <c r="N174" i="1"/>
  <c r="O174" i="1" s="1"/>
  <c r="L174" i="1"/>
  <c r="M174" i="1" s="1"/>
  <c r="AA173" i="1"/>
  <c r="Y173" i="1"/>
  <c r="X173" i="1"/>
  <c r="W173" i="1"/>
  <c r="V173" i="1"/>
  <c r="T173" i="1"/>
  <c r="S173" i="1"/>
  <c r="P173" i="1"/>
  <c r="R173" i="1" s="1"/>
  <c r="N173" i="1"/>
  <c r="O173" i="1" s="1"/>
  <c r="L173" i="1"/>
  <c r="M173" i="1" s="1"/>
  <c r="AA172" i="1"/>
  <c r="Y172" i="1"/>
  <c r="X172" i="1"/>
  <c r="W172" i="1"/>
  <c r="V172" i="1"/>
  <c r="T172" i="1"/>
  <c r="S172" i="1"/>
  <c r="P172" i="1"/>
  <c r="R172" i="1" s="1"/>
  <c r="N172" i="1"/>
  <c r="O172" i="1" s="1"/>
  <c r="L172" i="1"/>
  <c r="M172" i="1" s="1"/>
  <c r="AA171" i="1"/>
  <c r="Y171" i="1"/>
  <c r="X171" i="1"/>
  <c r="W171" i="1"/>
  <c r="V171" i="1"/>
  <c r="T171" i="1"/>
  <c r="S171" i="1"/>
  <c r="P171" i="1"/>
  <c r="R171" i="1" s="1"/>
  <c r="N171" i="1"/>
  <c r="O171" i="1" s="1"/>
  <c r="L171" i="1"/>
  <c r="M171" i="1" s="1"/>
  <c r="AA170" i="1"/>
  <c r="Y170" i="1"/>
  <c r="X170" i="1"/>
  <c r="W170" i="1"/>
  <c r="V170" i="1"/>
  <c r="T170" i="1"/>
  <c r="S170" i="1"/>
  <c r="P170" i="1"/>
  <c r="R170" i="1" s="1"/>
  <c r="N170" i="1"/>
  <c r="O170" i="1" s="1"/>
  <c r="L170" i="1"/>
  <c r="M170" i="1" s="1"/>
  <c r="AA169" i="1"/>
  <c r="Y169" i="1"/>
  <c r="X169" i="1"/>
  <c r="W169" i="1"/>
  <c r="V169" i="1"/>
  <c r="T169" i="1"/>
  <c r="S169" i="1"/>
  <c r="P169" i="1"/>
  <c r="R169" i="1" s="1"/>
  <c r="N169" i="1"/>
  <c r="O169" i="1" s="1"/>
  <c r="L169" i="1"/>
  <c r="M169" i="1" s="1"/>
  <c r="Y168" i="1"/>
  <c r="X168" i="1"/>
  <c r="W168" i="1"/>
  <c r="V168" i="1"/>
  <c r="T168" i="1"/>
  <c r="S168" i="1"/>
  <c r="P168" i="1"/>
  <c r="R168" i="1" s="1"/>
  <c r="N168" i="1"/>
  <c r="O168" i="1" s="1"/>
  <c r="L168" i="1"/>
  <c r="M168" i="1" s="1"/>
  <c r="AA167" i="1"/>
  <c r="Y167" i="1"/>
  <c r="X167" i="1"/>
  <c r="W167" i="1"/>
  <c r="V167" i="1"/>
  <c r="T167" i="1"/>
  <c r="S167" i="1"/>
  <c r="P167" i="1"/>
  <c r="R167" i="1" s="1"/>
  <c r="N167" i="1"/>
  <c r="O167" i="1" s="1"/>
  <c r="L167" i="1"/>
  <c r="M167" i="1" s="1"/>
  <c r="AA166" i="1"/>
  <c r="Y166" i="1"/>
  <c r="X166" i="1"/>
  <c r="W166" i="1"/>
  <c r="V166" i="1"/>
  <c r="T166" i="1"/>
  <c r="S166" i="1"/>
  <c r="P166" i="1"/>
  <c r="R166" i="1" s="1"/>
  <c r="N166" i="1"/>
  <c r="O166" i="1" s="1"/>
  <c r="L166" i="1"/>
  <c r="M166" i="1" s="1"/>
  <c r="AA165" i="1"/>
  <c r="Y165" i="1"/>
  <c r="X165" i="1"/>
  <c r="W165" i="1"/>
  <c r="V165" i="1"/>
  <c r="T165" i="1"/>
  <c r="S165" i="1"/>
  <c r="P165" i="1"/>
  <c r="R165" i="1" s="1"/>
  <c r="N165" i="1"/>
  <c r="O165" i="1" s="1"/>
  <c r="L165" i="1"/>
  <c r="M165" i="1" s="1"/>
  <c r="AA164" i="1"/>
  <c r="Y164" i="1"/>
  <c r="X164" i="1"/>
  <c r="W164" i="1"/>
  <c r="V164" i="1"/>
  <c r="T164" i="1"/>
  <c r="S164" i="1"/>
  <c r="P164" i="1"/>
  <c r="R164" i="1" s="1"/>
  <c r="N164" i="1"/>
  <c r="O164" i="1" s="1"/>
  <c r="L164" i="1"/>
  <c r="M164" i="1" s="1"/>
  <c r="AA163" i="1"/>
  <c r="Y163" i="1"/>
  <c r="X163" i="1"/>
  <c r="W163" i="1"/>
  <c r="V163" i="1"/>
  <c r="T163" i="1"/>
  <c r="S163" i="1"/>
  <c r="P163" i="1"/>
  <c r="R163" i="1" s="1"/>
  <c r="N163" i="1"/>
  <c r="O163" i="1" s="1"/>
  <c r="L163" i="1"/>
  <c r="M163" i="1" s="1"/>
  <c r="AA162" i="1"/>
  <c r="Y162" i="1"/>
  <c r="X162" i="1"/>
  <c r="W162" i="1"/>
  <c r="V162" i="1"/>
  <c r="T162" i="1"/>
  <c r="S162" i="1"/>
  <c r="P162" i="1"/>
  <c r="R162" i="1" s="1"/>
  <c r="N162" i="1"/>
  <c r="O162" i="1" s="1"/>
  <c r="L162" i="1"/>
  <c r="M162" i="1" s="1"/>
  <c r="Y161" i="1"/>
  <c r="X161" i="1"/>
  <c r="W161" i="1"/>
  <c r="V161" i="1"/>
  <c r="T161" i="1"/>
  <c r="S161" i="1"/>
  <c r="P161" i="1"/>
  <c r="Q161" i="1" s="1"/>
  <c r="N161" i="1"/>
  <c r="O161" i="1" s="1"/>
  <c r="L161" i="1"/>
  <c r="M161" i="1" s="1"/>
  <c r="AA160" i="1"/>
  <c r="Y160" i="1"/>
  <c r="X160" i="1"/>
  <c r="W160" i="1"/>
  <c r="V160" i="1"/>
  <c r="T160" i="1"/>
  <c r="S160" i="1"/>
  <c r="P160" i="1"/>
  <c r="R160" i="1" s="1"/>
  <c r="N160" i="1"/>
  <c r="O160" i="1" s="1"/>
  <c r="L160" i="1"/>
  <c r="M160" i="1" s="1"/>
  <c r="Y159" i="1"/>
  <c r="X159" i="1"/>
  <c r="W159" i="1"/>
  <c r="V159" i="1"/>
  <c r="T159" i="1"/>
  <c r="S159" i="1"/>
  <c r="P159" i="1"/>
  <c r="R159" i="1" s="1"/>
  <c r="N159" i="1"/>
  <c r="O159" i="1" s="1"/>
  <c r="L159" i="1"/>
  <c r="M159" i="1" s="1"/>
  <c r="AA158" i="1"/>
  <c r="Y158" i="1"/>
  <c r="X158" i="1"/>
  <c r="W158" i="1"/>
  <c r="V158" i="1"/>
  <c r="T158" i="1"/>
  <c r="S158" i="1"/>
  <c r="P158" i="1"/>
  <c r="R158" i="1" s="1"/>
  <c r="N158" i="1"/>
  <c r="O158" i="1" s="1"/>
  <c r="L158" i="1"/>
  <c r="M158" i="1" s="1"/>
  <c r="U155" i="1"/>
  <c r="J14" i="2" s="1"/>
  <c r="AA150" i="1"/>
  <c r="AA146" i="1"/>
  <c r="I140" i="1"/>
  <c r="AA140" i="1" s="1"/>
  <c r="J12" i="2"/>
  <c r="AA107" i="1"/>
  <c r="AA99" i="1"/>
  <c r="AA97" i="1"/>
  <c r="AA95" i="1"/>
  <c r="AA90" i="1"/>
  <c r="AA85" i="1"/>
  <c r="AA84" i="1"/>
  <c r="I154" i="1"/>
  <c r="AA154" i="1" s="1"/>
  <c r="I153" i="1"/>
  <c r="AA153" i="1" s="1"/>
  <c r="I152" i="1"/>
  <c r="AA152" i="1" s="1"/>
  <c r="I148" i="1"/>
  <c r="AA148" i="1" s="1"/>
  <c r="I147" i="1"/>
  <c r="AA147" i="1" s="1"/>
  <c r="I145" i="1"/>
  <c r="AA145" i="1" s="1"/>
  <c r="I144" i="1"/>
  <c r="AA144" i="1" s="1"/>
  <c r="I142" i="1"/>
  <c r="AA142" i="1" s="1"/>
  <c r="I141" i="1"/>
  <c r="AA141" i="1" s="1"/>
  <c r="I139" i="1"/>
  <c r="AA139" i="1" s="1"/>
  <c r="I138" i="1"/>
  <c r="AA138" i="1" s="1"/>
  <c r="I137" i="1"/>
  <c r="AA137" i="1" s="1"/>
  <c r="I136" i="1"/>
  <c r="AA136" i="1" s="1"/>
  <c r="I134" i="1"/>
  <c r="I133" i="1"/>
  <c r="AA133" i="1" s="1"/>
  <c r="AA128" i="1"/>
  <c r="I124" i="1"/>
  <c r="AA124" i="1" s="1"/>
  <c r="I122" i="1"/>
  <c r="AA122" i="1" s="1"/>
  <c r="I121" i="1"/>
  <c r="AA121" i="1" s="1"/>
  <c r="AA120" i="1"/>
  <c r="I118" i="1"/>
  <c r="AA116" i="1"/>
  <c r="Y154" i="1"/>
  <c r="X154" i="1"/>
  <c r="W154" i="1"/>
  <c r="V154" i="1"/>
  <c r="T154" i="1"/>
  <c r="S154" i="1"/>
  <c r="P154" i="1"/>
  <c r="Q154" i="1" s="1"/>
  <c r="N154" i="1"/>
  <c r="O154" i="1" s="1"/>
  <c r="L154" i="1"/>
  <c r="M154" i="1" s="1"/>
  <c r="Y153" i="1"/>
  <c r="X153" i="1"/>
  <c r="W153" i="1"/>
  <c r="V153" i="1"/>
  <c r="T153" i="1"/>
  <c r="S153" i="1"/>
  <c r="P153" i="1"/>
  <c r="R153" i="1" s="1"/>
  <c r="N153" i="1"/>
  <c r="O153" i="1" s="1"/>
  <c r="L153" i="1"/>
  <c r="M153" i="1" s="1"/>
  <c r="Y152" i="1"/>
  <c r="X152" i="1"/>
  <c r="W152" i="1"/>
  <c r="V152" i="1"/>
  <c r="T152" i="1"/>
  <c r="S152" i="1"/>
  <c r="P152" i="1"/>
  <c r="R152" i="1" s="1"/>
  <c r="N152" i="1"/>
  <c r="O152" i="1" s="1"/>
  <c r="L152" i="1"/>
  <c r="M152" i="1" s="1"/>
  <c r="AA151" i="1"/>
  <c r="Y151" i="1"/>
  <c r="X151" i="1"/>
  <c r="W151" i="1"/>
  <c r="V151" i="1"/>
  <c r="T151" i="1"/>
  <c r="S151" i="1"/>
  <c r="P151" i="1"/>
  <c r="R151" i="1" s="1"/>
  <c r="N151" i="1"/>
  <c r="O151" i="1" s="1"/>
  <c r="L151" i="1"/>
  <c r="M151" i="1" s="1"/>
  <c r="Y150" i="1"/>
  <c r="X150" i="1"/>
  <c r="W150" i="1"/>
  <c r="V150" i="1"/>
  <c r="T150" i="1"/>
  <c r="S150" i="1"/>
  <c r="P150" i="1"/>
  <c r="Q150" i="1" s="1"/>
  <c r="N150" i="1"/>
  <c r="O150" i="1" s="1"/>
  <c r="L150" i="1"/>
  <c r="M150" i="1" s="1"/>
  <c r="AA149" i="1"/>
  <c r="Y149" i="1"/>
  <c r="X149" i="1"/>
  <c r="W149" i="1"/>
  <c r="V149" i="1"/>
  <c r="T149" i="1"/>
  <c r="S149" i="1"/>
  <c r="P149" i="1"/>
  <c r="R149" i="1" s="1"/>
  <c r="N149" i="1"/>
  <c r="O149" i="1" s="1"/>
  <c r="L149" i="1"/>
  <c r="M149" i="1" s="1"/>
  <c r="Y148" i="1"/>
  <c r="X148" i="1"/>
  <c r="W148" i="1"/>
  <c r="V148" i="1"/>
  <c r="T148" i="1"/>
  <c r="S148" i="1"/>
  <c r="P148" i="1"/>
  <c r="R148" i="1" s="1"/>
  <c r="N148" i="1"/>
  <c r="O148" i="1" s="1"/>
  <c r="L148" i="1"/>
  <c r="M148" i="1" s="1"/>
  <c r="Y147" i="1"/>
  <c r="X147" i="1"/>
  <c r="W147" i="1"/>
  <c r="V147" i="1"/>
  <c r="T147" i="1"/>
  <c r="S147" i="1"/>
  <c r="P147" i="1"/>
  <c r="R147" i="1" s="1"/>
  <c r="N147" i="1"/>
  <c r="O147" i="1" s="1"/>
  <c r="L147" i="1"/>
  <c r="M147" i="1" s="1"/>
  <c r="Y146" i="1"/>
  <c r="X146" i="1"/>
  <c r="W146" i="1"/>
  <c r="V146" i="1"/>
  <c r="T146" i="1"/>
  <c r="S146" i="1"/>
  <c r="P146" i="1"/>
  <c r="Q146" i="1" s="1"/>
  <c r="N146" i="1"/>
  <c r="O146" i="1" s="1"/>
  <c r="L146" i="1"/>
  <c r="M146" i="1" s="1"/>
  <c r="Y145" i="1"/>
  <c r="X145" i="1"/>
  <c r="W145" i="1"/>
  <c r="V145" i="1"/>
  <c r="T145" i="1"/>
  <c r="S145" i="1"/>
  <c r="P145" i="1"/>
  <c r="R145" i="1" s="1"/>
  <c r="N145" i="1"/>
  <c r="O145" i="1" s="1"/>
  <c r="L145" i="1"/>
  <c r="M145" i="1" s="1"/>
  <c r="Y144" i="1"/>
  <c r="X144" i="1"/>
  <c r="W144" i="1"/>
  <c r="V144" i="1"/>
  <c r="T144" i="1"/>
  <c r="S144" i="1"/>
  <c r="P144" i="1"/>
  <c r="R144" i="1" s="1"/>
  <c r="N144" i="1"/>
  <c r="O144" i="1" s="1"/>
  <c r="L144" i="1"/>
  <c r="M144" i="1" s="1"/>
  <c r="AA143" i="1"/>
  <c r="Y143" i="1"/>
  <c r="X143" i="1"/>
  <c r="W143" i="1"/>
  <c r="V143" i="1"/>
  <c r="T143" i="1"/>
  <c r="S143" i="1"/>
  <c r="P143" i="1"/>
  <c r="R143" i="1" s="1"/>
  <c r="N143" i="1"/>
  <c r="O143" i="1" s="1"/>
  <c r="L143" i="1"/>
  <c r="M143" i="1" s="1"/>
  <c r="Y142" i="1"/>
  <c r="X142" i="1"/>
  <c r="W142" i="1"/>
  <c r="V142" i="1"/>
  <c r="T142" i="1"/>
  <c r="S142" i="1"/>
  <c r="P142" i="1"/>
  <c r="Q142" i="1" s="1"/>
  <c r="N142" i="1"/>
  <c r="O142" i="1" s="1"/>
  <c r="L142" i="1"/>
  <c r="M142" i="1" s="1"/>
  <c r="Y141" i="1"/>
  <c r="X141" i="1"/>
  <c r="W141" i="1"/>
  <c r="V141" i="1"/>
  <c r="T141" i="1"/>
  <c r="S141" i="1"/>
  <c r="P141" i="1"/>
  <c r="R141" i="1" s="1"/>
  <c r="N141" i="1"/>
  <c r="O141" i="1" s="1"/>
  <c r="L141" i="1"/>
  <c r="M141" i="1" s="1"/>
  <c r="Y140" i="1"/>
  <c r="X140" i="1"/>
  <c r="W140" i="1"/>
  <c r="V140" i="1"/>
  <c r="T140" i="1"/>
  <c r="S140" i="1"/>
  <c r="P140" i="1"/>
  <c r="R140" i="1" s="1"/>
  <c r="N140" i="1"/>
  <c r="O140" i="1" s="1"/>
  <c r="L140" i="1"/>
  <c r="M140" i="1" s="1"/>
  <c r="Y139" i="1"/>
  <c r="X139" i="1"/>
  <c r="W139" i="1"/>
  <c r="V139" i="1"/>
  <c r="T139" i="1"/>
  <c r="S139" i="1"/>
  <c r="P139" i="1"/>
  <c r="R139" i="1" s="1"/>
  <c r="N139" i="1"/>
  <c r="O139" i="1" s="1"/>
  <c r="L139" i="1"/>
  <c r="M139" i="1" s="1"/>
  <c r="Y138" i="1"/>
  <c r="X138" i="1"/>
  <c r="W138" i="1"/>
  <c r="V138" i="1"/>
  <c r="T138" i="1"/>
  <c r="S138" i="1"/>
  <c r="P138" i="1"/>
  <c r="Q138" i="1" s="1"/>
  <c r="N138" i="1"/>
  <c r="O138" i="1" s="1"/>
  <c r="L138" i="1"/>
  <c r="M138" i="1" s="1"/>
  <c r="Y137" i="1"/>
  <c r="X137" i="1"/>
  <c r="W137" i="1"/>
  <c r="V137" i="1"/>
  <c r="T137" i="1"/>
  <c r="S137" i="1"/>
  <c r="P137" i="1"/>
  <c r="R137" i="1" s="1"/>
  <c r="N137" i="1"/>
  <c r="O137" i="1" s="1"/>
  <c r="L137" i="1"/>
  <c r="M137" i="1" s="1"/>
  <c r="Y136" i="1"/>
  <c r="X136" i="1"/>
  <c r="W136" i="1"/>
  <c r="V136" i="1"/>
  <c r="T136" i="1"/>
  <c r="S136" i="1"/>
  <c r="P136" i="1"/>
  <c r="R136" i="1" s="1"/>
  <c r="N136" i="1"/>
  <c r="O136" i="1" s="1"/>
  <c r="L136" i="1"/>
  <c r="M136" i="1" s="1"/>
  <c r="AA135" i="1"/>
  <c r="Y135" i="1"/>
  <c r="X135" i="1"/>
  <c r="W135" i="1"/>
  <c r="V135" i="1"/>
  <c r="T135" i="1"/>
  <c r="S135" i="1"/>
  <c r="P135" i="1"/>
  <c r="R135" i="1" s="1"/>
  <c r="N135" i="1"/>
  <c r="O135" i="1" s="1"/>
  <c r="L135" i="1"/>
  <c r="M135" i="1" s="1"/>
  <c r="AA134" i="1"/>
  <c r="Y134" i="1"/>
  <c r="X134" i="1"/>
  <c r="W134" i="1"/>
  <c r="V134" i="1"/>
  <c r="T134" i="1"/>
  <c r="S134" i="1"/>
  <c r="P134" i="1"/>
  <c r="Q134" i="1" s="1"/>
  <c r="N134" i="1"/>
  <c r="O134" i="1" s="1"/>
  <c r="L134" i="1"/>
  <c r="M134" i="1" s="1"/>
  <c r="Y133" i="1"/>
  <c r="X133" i="1"/>
  <c r="W133" i="1"/>
  <c r="V133" i="1"/>
  <c r="T133" i="1"/>
  <c r="S133" i="1"/>
  <c r="P133" i="1"/>
  <c r="R133" i="1" s="1"/>
  <c r="N133" i="1"/>
  <c r="O133" i="1" s="1"/>
  <c r="L133" i="1"/>
  <c r="M133" i="1" s="1"/>
  <c r="AA132" i="1"/>
  <c r="Y132" i="1"/>
  <c r="X132" i="1"/>
  <c r="W132" i="1"/>
  <c r="V132" i="1"/>
  <c r="T132" i="1"/>
  <c r="S132" i="1"/>
  <c r="P132" i="1"/>
  <c r="R132" i="1" s="1"/>
  <c r="N132" i="1"/>
  <c r="O132" i="1" s="1"/>
  <c r="L132" i="1"/>
  <c r="M132" i="1" s="1"/>
  <c r="AA131" i="1"/>
  <c r="Y131" i="1"/>
  <c r="X131" i="1"/>
  <c r="W131" i="1"/>
  <c r="V131" i="1"/>
  <c r="T131" i="1"/>
  <c r="S131" i="1"/>
  <c r="P131" i="1"/>
  <c r="R131" i="1" s="1"/>
  <c r="N131" i="1"/>
  <c r="O131" i="1" s="1"/>
  <c r="L131" i="1"/>
  <c r="M131" i="1" s="1"/>
  <c r="AA130" i="1"/>
  <c r="Y130" i="1"/>
  <c r="X130" i="1"/>
  <c r="W130" i="1"/>
  <c r="V130" i="1"/>
  <c r="T130" i="1"/>
  <c r="S130" i="1"/>
  <c r="P130" i="1"/>
  <c r="R130" i="1" s="1"/>
  <c r="N130" i="1"/>
  <c r="O130" i="1" s="1"/>
  <c r="L130" i="1"/>
  <c r="M130" i="1" s="1"/>
  <c r="AA129" i="1"/>
  <c r="Y129" i="1"/>
  <c r="X129" i="1"/>
  <c r="W129" i="1"/>
  <c r="V129" i="1"/>
  <c r="T129" i="1"/>
  <c r="S129" i="1"/>
  <c r="P129" i="1"/>
  <c r="R129" i="1" s="1"/>
  <c r="N129" i="1"/>
  <c r="O129" i="1" s="1"/>
  <c r="L129" i="1"/>
  <c r="M129" i="1" s="1"/>
  <c r="Y128" i="1"/>
  <c r="X128" i="1"/>
  <c r="W128" i="1"/>
  <c r="V128" i="1"/>
  <c r="T128" i="1"/>
  <c r="S128" i="1"/>
  <c r="P128" i="1"/>
  <c r="R128" i="1" s="1"/>
  <c r="N128" i="1"/>
  <c r="O128" i="1" s="1"/>
  <c r="L128" i="1"/>
  <c r="M128" i="1" s="1"/>
  <c r="AA127" i="1"/>
  <c r="Y127" i="1"/>
  <c r="X127" i="1"/>
  <c r="W127" i="1"/>
  <c r="V127" i="1"/>
  <c r="T127" i="1"/>
  <c r="S127" i="1"/>
  <c r="P127" i="1"/>
  <c r="R127" i="1" s="1"/>
  <c r="N127" i="1"/>
  <c r="O127" i="1" s="1"/>
  <c r="L127" i="1"/>
  <c r="M127" i="1" s="1"/>
  <c r="AA126" i="1"/>
  <c r="Y126" i="1"/>
  <c r="X126" i="1"/>
  <c r="W126" i="1"/>
  <c r="V126" i="1"/>
  <c r="T126" i="1"/>
  <c r="S126" i="1"/>
  <c r="P126" i="1"/>
  <c r="Q126" i="1" s="1"/>
  <c r="N126" i="1"/>
  <c r="O126" i="1" s="1"/>
  <c r="L126" i="1"/>
  <c r="M126" i="1" s="1"/>
  <c r="AA125" i="1"/>
  <c r="Y125" i="1"/>
  <c r="X125" i="1"/>
  <c r="W125" i="1"/>
  <c r="V125" i="1"/>
  <c r="T125" i="1"/>
  <c r="S125" i="1"/>
  <c r="P125" i="1"/>
  <c r="R125" i="1" s="1"/>
  <c r="N125" i="1"/>
  <c r="O125" i="1" s="1"/>
  <c r="L125" i="1"/>
  <c r="M125" i="1" s="1"/>
  <c r="Y124" i="1"/>
  <c r="X124" i="1"/>
  <c r="W124" i="1"/>
  <c r="V124" i="1"/>
  <c r="T124" i="1"/>
  <c r="S124" i="1"/>
  <c r="P124" i="1"/>
  <c r="R124" i="1" s="1"/>
  <c r="N124" i="1"/>
  <c r="O124" i="1" s="1"/>
  <c r="L124" i="1"/>
  <c r="M124" i="1" s="1"/>
  <c r="AA123" i="1"/>
  <c r="Y123" i="1"/>
  <c r="X123" i="1"/>
  <c r="W123" i="1"/>
  <c r="V123" i="1"/>
  <c r="T123" i="1"/>
  <c r="S123" i="1"/>
  <c r="P123" i="1"/>
  <c r="R123" i="1" s="1"/>
  <c r="N123" i="1"/>
  <c r="O123" i="1" s="1"/>
  <c r="L123" i="1"/>
  <c r="M123" i="1" s="1"/>
  <c r="Y122" i="1"/>
  <c r="X122" i="1"/>
  <c r="W122" i="1"/>
  <c r="V122" i="1"/>
  <c r="T122" i="1"/>
  <c r="S122" i="1"/>
  <c r="P122" i="1"/>
  <c r="R122" i="1" s="1"/>
  <c r="N122" i="1"/>
  <c r="O122" i="1" s="1"/>
  <c r="L122" i="1"/>
  <c r="M122" i="1" s="1"/>
  <c r="Y121" i="1"/>
  <c r="X121" i="1"/>
  <c r="W121" i="1"/>
  <c r="V121" i="1"/>
  <c r="T121" i="1"/>
  <c r="S121" i="1"/>
  <c r="P121" i="1"/>
  <c r="R121" i="1" s="1"/>
  <c r="N121" i="1"/>
  <c r="O121" i="1" s="1"/>
  <c r="L121" i="1"/>
  <c r="M121" i="1" s="1"/>
  <c r="Y120" i="1"/>
  <c r="X120" i="1"/>
  <c r="W120" i="1"/>
  <c r="V120" i="1"/>
  <c r="T120" i="1"/>
  <c r="S120" i="1"/>
  <c r="P120" i="1"/>
  <c r="R120" i="1" s="1"/>
  <c r="N120" i="1"/>
  <c r="O120" i="1" s="1"/>
  <c r="L120" i="1"/>
  <c r="M120" i="1" s="1"/>
  <c r="AA119" i="1"/>
  <c r="Y119" i="1"/>
  <c r="X119" i="1"/>
  <c r="W119" i="1"/>
  <c r="V119" i="1"/>
  <c r="T119" i="1"/>
  <c r="S119" i="1"/>
  <c r="P119" i="1"/>
  <c r="R119" i="1" s="1"/>
  <c r="N119" i="1"/>
  <c r="O119" i="1" s="1"/>
  <c r="L119" i="1"/>
  <c r="M119" i="1" s="1"/>
  <c r="AA118" i="1"/>
  <c r="Y118" i="1"/>
  <c r="X118" i="1"/>
  <c r="W118" i="1"/>
  <c r="V118" i="1"/>
  <c r="T118" i="1"/>
  <c r="S118" i="1"/>
  <c r="P118" i="1"/>
  <c r="Q118" i="1" s="1"/>
  <c r="N118" i="1"/>
  <c r="O118" i="1" s="1"/>
  <c r="L118" i="1"/>
  <c r="M118" i="1" s="1"/>
  <c r="AA117" i="1"/>
  <c r="Y117" i="1"/>
  <c r="X117" i="1"/>
  <c r="W117" i="1"/>
  <c r="V117" i="1"/>
  <c r="T117" i="1"/>
  <c r="S117" i="1"/>
  <c r="P117" i="1"/>
  <c r="R117" i="1" s="1"/>
  <c r="N117" i="1"/>
  <c r="O117" i="1" s="1"/>
  <c r="L117" i="1"/>
  <c r="M117" i="1" s="1"/>
  <c r="Y116" i="1"/>
  <c r="X116" i="1"/>
  <c r="W116" i="1"/>
  <c r="V116" i="1"/>
  <c r="T116" i="1"/>
  <c r="S116" i="1"/>
  <c r="P116" i="1"/>
  <c r="R116" i="1" s="1"/>
  <c r="N116" i="1"/>
  <c r="O116" i="1" s="1"/>
  <c r="L116" i="1"/>
  <c r="M116" i="1" s="1"/>
  <c r="AA110" i="1"/>
  <c r="Y110" i="1"/>
  <c r="X110" i="1"/>
  <c r="W110" i="1"/>
  <c r="V110" i="1"/>
  <c r="T110" i="1"/>
  <c r="S110" i="1"/>
  <c r="P110" i="1"/>
  <c r="Q110" i="1" s="1"/>
  <c r="N110" i="1"/>
  <c r="O110" i="1" s="1"/>
  <c r="L110" i="1"/>
  <c r="M110" i="1" s="1"/>
  <c r="AA109" i="1"/>
  <c r="Y109" i="1"/>
  <c r="X109" i="1"/>
  <c r="W109" i="1"/>
  <c r="V109" i="1"/>
  <c r="T109" i="1"/>
  <c r="S109" i="1"/>
  <c r="P109" i="1"/>
  <c r="Q109" i="1" s="1"/>
  <c r="N109" i="1"/>
  <c r="O109" i="1" s="1"/>
  <c r="L109" i="1"/>
  <c r="M109" i="1" s="1"/>
  <c r="Y115" i="1"/>
  <c r="X115" i="1"/>
  <c r="W115" i="1"/>
  <c r="V115" i="1"/>
  <c r="T115" i="1"/>
  <c r="S115" i="1"/>
  <c r="P115" i="1"/>
  <c r="R115" i="1" s="1"/>
  <c r="N115" i="1"/>
  <c r="O115" i="1" s="1"/>
  <c r="L115" i="1"/>
  <c r="M115" i="1" s="1"/>
  <c r="AA115" i="1"/>
  <c r="AA106" i="1"/>
  <c r="AA102" i="1"/>
  <c r="AA91" i="1"/>
  <c r="AA87" i="1"/>
  <c r="AA74" i="1"/>
  <c r="AA73" i="1"/>
  <c r="I105" i="1"/>
  <c r="AA105" i="1" s="1"/>
  <c r="I104" i="1"/>
  <c r="AA104" i="1" s="1"/>
  <c r="I103" i="1"/>
  <c r="AA103" i="1" s="1"/>
  <c r="I101" i="1"/>
  <c r="AA101" i="1" s="1"/>
  <c r="I100" i="1"/>
  <c r="AA100" i="1" s="1"/>
  <c r="I98" i="1"/>
  <c r="AA98" i="1" s="1"/>
  <c r="I96" i="1"/>
  <c r="AA96" i="1" s="1"/>
  <c r="I94" i="1"/>
  <c r="AA94" i="1" s="1"/>
  <c r="I93" i="1"/>
  <c r="AA93" i="1" s="1"/>
  <c r="I92" i="1"/>
  <c r="AA92" i="1" s="1"/>
  <c r="I89" i="1"/>
  <c r="AA89" i="1" s="1"/>
  <c r="I88" i="1"/>
  <c r="AA88" i="1" s="1"/>
  <c r="I86" i="1"/>
  <c r="AA86" i="1" s="1"/>
  <c r="I83" i="1"/>
  <c r="AA83" i="1" s="1"/>
  <c r="I82" i="1"/>
  <c r="AA82" i="1" s="1"/>
  <c r="I81" i="1"/>
  <c r="AA81" i="1" s="1"/>
  <c r="I80" i="1"/>
  <c r="AA80" i="1" s="1"/>
  <c r="I79" i="1"/>
  <c r="AA79" i="1" s="1"/>
  <c r="I78" i="1"/>
  <c r="AA78" i="1" s="1"/>
  <c r="I77" i="1"/>
  <c r="AA77" i="1" s="1"/>
  <c r="I76" i="1"/>
  <c r="AA76" i="1" s="1"/>
  <c r="I75" i="1"/>
  <c r="AA75" i="1" s="1"/>
  <c r="Y107" i="1"/>
  <c r="X107" i="1"/>
  <c r="W107" i="1"/>
  <c r="V107" i="1"/>
  <c r="S107" i="1"/>
  <c r="P107" i="1"/>
  <c r="R107" i="1" s="1"/>
  <c r="N107" i="1"/>
  <c r="O107" i="1" s="1"/>
  <c r="L107" i="1"/>
  <c r="M107" i="1" s="1"/>
  <c r="T73" i="1"/>
  <c r="Y106" i="1"/>
  <c r="X106" i="1"/>
  <c r="W106" i="1"/>
  <c r="V106" i="1"/>
  <c r="S106" i="1"/>
  <c r="P106" i="1"/>
  <c r="R106" i="1" s="1"/>
  <c r="N106" i="1"/>
  <c r="O106" i="1" s="1"/>
  <c r="L106" i="1"/>
  <c r="M106" i="1" s="1"/>
  <c r="Y105" i="1"/>
  <c r="X105" i="1"/>
  <c r="W105" i="1"/>
  <c r="V105" i="1"/>
  <c r="S105" i="1"/>
  <c r="P105" i="1"/>
  <c r="R105" i="1" s="1"/>
  <c r="N105" i="1"/>
  <c r="O105" i="1" s="1"/>
  <c r="L105" i="1"/>
  <c r="M105" i="1" s="1"/>
  <c r="Y104" i="1"/>
  <c r="X104" i="1"/>
  <c r="W104" i="1"/>
  <c r="V104" i="1"/>
  <c r="S104" i="1"/>
  <c r="P104" i="1"/>
  <c r="R104" i="1" s="1"/>
  <c r="N104" i="1"/>
  <c r="O104" i="1" s="1"/>
  <c r="L104" i="1"/>
  <c r="M104" i="1" s="1"/>
  <c r="Y103" i="1"/>
  <c r="X103" i="1"/>
  <c r="W103" i="1"/>
  <c r="V103" i="1"/>
  <c r="S103" i="1"/>
  <c r="P103" i="1"/>
  <c r="Q103" i="1" s="1"/>
  <c r="N103" i="1"/>
  <c r="O103" i="1" s="1"/>
  <c r="L103" i="1"/>
  <c r="M103" i="1" s="1"/>
  <c r="Y102" i="1"/>
  <c r="X102" i="1"/>
  <c r="W102" i="1"/>
  <c r="V102" i="1"/>
  <c r="S102" i="1"/>
  <c r="P102" i="1"/>
  <c r="R102" i="1" s="1"/>
  <c r="N102" i="1"/>
  <c r="O102" i="1" s="1"/>
  <c r="L102" i="1"/>
  <c r="M102" i="1" s="1"/>
  <c r="Y101" i="1"/>
  <c r="X101" i="1"/>
  <c r="W101" i="1"/>
  <c r="V101" i="1"/>
  <c r="S101" i="1"/>
  <c r="P101" i="1"/>
  <c r="R101" i="1" s="1"/>
  <c r="N101" i="1"/>
  <c r="O101" i="1" s="1"/>
  <c r="L101" i="1"/>
  <c r="M101" i="1" s="1"/>
  <c r="Y100" i="1"/>
  <c r="X100" i="1"/>
  <c r="W100" i="1"/>
  <c r="V100" i="1"/>
  <c r="S100" i="1"/>
  <c r="P100" i="1"/>
  <c r="R100" i="1" s="1"/>
  <c r="N100" i="1"/>
  <c r="O100" i="1" s="1"/>
  <c r="L100" i="1"/>
  <c r="M100" i="1" s="1"/>
  <c r="Y99" i="1"/>
  <c r="X99" i="1"/>
  <c r="W99" i="1"/>
  <c r="V99" i="1"/>
  <c r="S99" i="1"/>
  <c r="P99" i="1"/>
  <c r="Q99" i="1" s="1"/>
  <c r="N99" i="1"/>
  <c r="O99" i="1" s="1"/>
  <c r="L99" i="1"/>
  <c r="M99" i="1" s="1"/>
  <c r="Y98" i="1"/>
  <c r="X98" i="1"/>
  <c r="W98" i="1"/>
  <c r="V98" i="1"/>
  <c r="S98" i="1"/>
  <c r="P98" i="1"/>
  <c r="Q98" i="1" s="1"/>
  <c r="N98" i="1"/>
  <c r="O98" i="1" s="1"/>
  <c r="L98" i="1"/>
  <c r="M98" i="1" s="1"/>
  <c r="Y97" i="1"/>
  <c r="X97" i="1"/>
  <c r="W97" i="1"/>
  <c r="V97" i="1"/>
  <c r="S97" i="1"/>
  <c r="P97" i="1"/>
  <c r="R97" i="1" s="1"/>
  <c r="N97" i="1"/>
  <c r="O97" i="1" s="1"/>
  <c r="L97" i="1"/>
  <c r="M97" i="1" s="1"/>
  <c r="Y96" i="1"/>
  <c r="X96" i="1"/>
  <c r="W96" i="1"/>
  <c r="V96" i="1"/>
  <c r="S96" i="1"/>
  <c r="P96" i="1"/>
  <c r="R96" i="1" s="1"/>
  <c r="N96" i="1"/>
  <c r="O96" i="1" s="1"/>
  <c r="L96" i="1"/>
  <c r="M96" i="1" s="1"/>
  <c r="Y95" i="1"/>
  <c r="X95" i="1"/>
  <c r="W95" i="1"/>
  <c r="V95" i="1"/>
  <c r="S95" i="1"/>
  <c r="P95" i="1"/>
  <c r="Q95" i="1" s="1"/>
  <c r="N95" i="1"/>
  <c r="O95" i="1" s="1"/>
  <c r="L95" i="1"/>
  <c r="M95" i="1" s="1"/>
  <c r="Y94" i="1"/>
  <c r="X94" i="1"/>
  <c r="W94" i="1"/>
  <c r="V94" i="1"/>
  <c r="S94" i="1"/>
  <c r="P94" i="1"/>
  <c r="R94" i="1" s="1"/>
  <c r="N94" i="1"/>
  <c r="O94" i="1" s="1"/>
  <c r="L94" i="1"/>
  <c r="M94" i="1" s="1"/>
  <c r="Y93" i="1"/>
  <c r="X93" i="1"/>
  <c r="W93" i="1"/>
  <c r="V93" i="1"/>
  <c r="S93" i="1"/>
  <c r="P93" i="1"/>
  <c r="R93" i="1" s="1"/>
  <c r="N93" i="1"/>
  <c r="O93" i="1" s="1"/>
  <c r="L93" i="1"/>
  <c r="M93" i="1" s="1"/>
  <c r="Y92" i="1"/>
  <c r="X92" i="1"/>
  <c r="W92" i="1"/>
  <c r="V92" i="1"/>
  <c r="S92" i="1"/>
  <c r="P92" i="1"/>
  <c r="R92" i="1" s="1"/>
  <c r="N92" i="1"/>
  <c r="O92" i="1" s="1"/>
  <c r="L92" i="1"/>
  <c r="M92" i="1" s="1"/>
  <c r="Y91" i="1"/>
  <c r="X91" i="1"/>
  <c r="W91" i="1"/>
  <c r="V91" i="1"/>
  <c r="S91" i="1"/>
  <c r="P91" i="1"/>
  <c r="Q91" i="1" s="1"/>
  <c r="N91" i="1"/>
  <c r="O91" i="1" s="1"/>
  <c r="L91" i="1"/>
  <c r="M91" i="1" s="1"/>
  <c r="Y90" i="1"/>
  <c r="X90" i="1"/>
  <c r="W90" i="1"/>
  <c r="V90" i="1"/>
  <c r="S90" i="1"/>
  <c r="P90" i="1"/>
  <c r="R90" i="1" s="1"/>
  <c r="N90" i="1"/>
  <c r="O90" i="1" s="1"/>
  <c r="L90" i="1"/>
  <c r="M90" i="1" s="1"/>
  <c r="Y89" i="1"/>
  <c r="X89" i="1"/>
  <c r="W89" i="1"/>
  <c r="V89" i="1"/>
  <c r="S89" i="1"/>
  <c r="P89" i="1"/>
  <c r="Q89" i="1" s="1"/>
  <c r="N89" i="1"/>
  <c r="O89" i="1" s="1"/>
  <c r="L89" i="1"/>
  <c r="M89" i="1" s="1"/>
  <c r="Y88" i="1"/>
  <c r="X88" i="1"/>
  <c r="W88" i="1"/>
  <c r="V88" i="1"/>
  <c r="S88" i="1"/>
  <c r="P88" i="1"/>
  <c r="R88" i="1" s="1"/>
  <c r="N88" i="1"/>
  <c r="O88" i="1" s="1"/>
  <c r="L88" i="1"/>
  <c r="M88" i="1" s="1"/>
  <c r="Y87" i="1"/>
  <c r="X87" i="1"/>
  <c r="W87" i="1"/>
  <c r="V87" i="1"/>
  <c r="S87" i="1"/>
  <c r="P87" i="1"/>
  <c r="Q87" i="1" s="1"/>
  <c r="N87" i="1"/>
  <c r="O87" i="1" s="1"/>
  <c r="L87" i="1"/>
  <c r="M87" i="1" s="1"/>
  <c r="Y86" i="1"/>
  <c r="X86" i="1"/>
  <c r="W86" i="1"/>
  <c r="V86" i="1"/>
  <c r="S86" i="1"/>
  <c r="P86" i="1"/>
  <c r="R86" i="1" s="1"/>
  <c r="N86" i="1"/>
  <c r="O86" i="1" s="1"/>
  <c r="L86" i="1"/>
  <c r="M86" i="1" s="1"/>
  <c r="Y85" i="1"/>
  <c r="X85" i="1"/>
  <c r="W85" i="1"/>
  <c r="V85" i="1"/>
  <c r="S85" i="1"/>
  <c r="P85" i="1"/>
  <c r="Q85" i="1" s="1"/>
  <c r="N85" i="1"/>
  <c r="O85" i="1" s="1"/>
  <c r="L85" i="1"/>
  <c r="M85" i="1" s="1"/>
  <c r="Y84" i="1"/>
  <c r="X84" i="1"/>
  <c r="W84" i="1"/>
  <c r="V84" i="1"/>
  <c r="S84" i="1"/>
  <c r="P84" i="1"/>
  <c r="R84" i="1" s="1"/>
  <c r="N84" i="1"/>
  <c r="O84" i="1" s="1"/>
  <c r="L84" i="1"/>
  <c r="M84" i="1" s="1"/>
  <c r="Y83" i="1"/>
  <c r="X83" i="1"/>
  <c r="W83" i="1"/>
  <c r="V83" i="1"/>
  <c r="S83" i="1"/>
  <c r="P83" i="1"/>
  <c r="Q83" i="1" s="1"/>
  <c r="N83" i="1"/>
  <c r="O83" i="1" s="1"/>
  <c r="L83" i="1"/>
  <c r="M83" i="1" s="1"/>
  <c r="Y82" i="1"/>
  <c r="X82" i="1"/>
  <c r="W82" i="1"/>
  <c r="V82" i="1"/>
  <c r="S82" i="1"/>
  <c r="P82" i="1"/>
  <c r="R82" i="1" s="1"/>
  <c r="N82" i="1"/>
  <c r="O82" i="1" s="1"/>
  <c r="L82" i="1"/>
  <c r="M82" i="1" s="1"/>
  <c r="Y81" i="1"/>
  <c r="X81" i="1"/>
  <c r="W81" i="1"/>
  <c r="V81" i="1"/>
  <c r="S81" i="1"/>
  <c r="P81" i="1"/>
  <c r="R81" i="1" s="1"/>
  <c r="N81" i="1"/>
  <c r="O81" i="1" s="1"/>
  <c r="L81" i="1"/>
  <c r="M81" i="1" s="1"/>
  <c r="Y80" i="1"/>
  <c r="X80" i="1"/>
  <c r="W80" i="1"/>
  <c r="V80" i="1"/>
  <c r="S80" i="1"/>
  <c r="P80" i="1"/>
  <c r="R80" i="1" s="1"/>
  <c r="N80" i="1"/>
  <c r="O80" i="1" s="1"/>
  <c r="L80" i="1"/>
  <c r="M80" i="1" s="1"/>
  <c r="Y79" i="1"/>
  <c r="X79" i="1"/>
  <c r="W79" i="1"/>
  <c r="V79" i="1"/>
  <c r="S79" i="1"/>
  <c r="P79" i="1"/>
  <c r="Q79" i="1" s="1"/>
  <c r="N79" i="1"/>
  <c r="O79" i="1" s="1"/>
  <c r="L79" i="1"/>
  <c r="M79" i="1" s="1"/>
  <c r="Y78" i="1"/>
  <c r="X78" i="1"/>
  <c r="W78" i="1"/>
  <c r="V78" i="1"/>
  <c r="S78" i="1"/>
  <c r="P78" i="1"/>
  <c r="R78" i="1" s="1"/>
  <c r="N78" i="1"/>
  <c r="O78" i="1" s="1"/>
  <c r="L78" i="1"/>
  <c r="M78" i="1" s="1"/>
  <c r="Y77" i="1"/>
  <c r="X77" i="1"/>
  <c r="W77" i="1"/>
  <c r="V77" i="1"/>
  <c r="S77" i="1"/>
  <c r="P77" i="1"/>
  <c r="R77" i="1" s="1"/>
  <c r="N77" i="1"/>
  <c r="O77" i="1" s="1"/>
  <c r="L77" i="1"/>
  <c r="M77" i="1" s="1"/>
  <c r="Y76" i="1"/>
  <c r="X76" i="1"/>
  <c r="W76" i="1"/>
  <c r="V76" i="1"/>
  <c r="S76" i="1"/>
  <c r="P76" i="1"/>
  <c r="R76" i="1" s="1"/>
  <c r="N76" i="1"/>
  <c r="O76" i="1" s="1"/>
  <c r="L76" i="1"/>
  <c r="M76" i="1" s="1"/>
  <c r="Y75" i="1"/>
  <c r="X75" i="1"/>
  <c r="W75" i="1"/>
  <c r="V75" i="1"/>
  <c r="S75" i="1"/>
  <c r="P75" i="1"/>
  <c r="Q75" i="1" s="1"/>
  <c r="N75" i="1"/>
  <c r="O75" i="1" s="1"/>
  <c r="L75" i="1"/>
  <c r="M75" i="1" s="1"/>
  <c r="Y74" i="1"/>
  <c r="X74" i="1"/>
  <c r="W74" i="1"/>
  <c r="V74" i="1"/>
  <c r="S74" i="1"/>
  <c r="P74" i="1"/>
  <c r="R74" i="1" s="1"/>
  <c r="N74" i="1"/>
  <c r="O74" i="1" s="1"/>
  <c r="L74" i="1"/>
  <c r="M74" i="1" s="1"/>
  <c r="Y73" i="1"/>
  <c r="X73" i="1"/>
  <c r="W73" i="1"/>
  <c r="V73" i="1"/>
  <c r="S73" i="1"/>
  <c r="S112" i="1" s="1"/>
  <c r="P73" i="1"/>
  <c r="N73" i="1"/>
  <c r="L73" i="1"/>
  <c r="O73" i="1" l="1"/>
  <c r="O112" i="1" s="1"/>
  <c r="N112" i="1"/>
  <c r="R73" i="1"/>
  <c r="P112" i="1"/>
  <c r="AA112" i="1"/>
  <c r="T176" i="1"/>
  <c r="K16" i="2" s="1"/>
  <c r="M73" i="1"/>
  <c r="M112" i="1" s="1"/>
  <c r="L112" i="1"/>
  <c r="M155" i="1"/>
  <c r="H14" i="2" s="1"/>
  <c r="T155" i="1"/>
  <c r="K14" i="2" s="1"/>
  <c r="M176" i="1"/>
  <c r="H16" i="2" s="1"/>
  <c r="AA176" i="1"/>
  <c r="L16" i="2" s="1"/>
  <c r="I12" i="2"/>
  <c r="Q160" i="1"/>
  <c r="S176" i="1"/>
  <c r="I16" i="2" s="1"/>
  <c r="O176" i="1"/>
  <c r="C16" i="2" s="1"/>
  <c r="H12" i="2"/>
  <c r="O155" i="1"/>
  <c r="C14" i="2" s="1"/>
  <c r="N176" i="1"/>
  <c r="B16" i="2" s="1"/>
  <c r="C12" i="2"/>
  <c r="Z162" i="1"/>
  <c r="Z164" i="1"/>
  <c r="Z166" i="1"/>
  <c r="Z168" i="1"/>
  <c r="Z170" i="1"/>
  <c r="Z172" i="1"/>
  <c r="Z174" i="1"/>
  <c r="L176" i="1"/>
  <c r="G16" i="2" s="1"/>
  <c r="P176" i="1"/>
  <c r="D16" i="2" s="1"/>
  <c r="S155" i="1"/>
  <c r="I14" i="2" s="1"/>
  <c r="Z160" i="1"/>
  <c r="Z159" i="1"/>
  <c r="Z158" i="1"/>
  <c r="Z161" i="1"/>
  <c r="Z163" i="1"/>
  <c r="Z165" i="1"/>
  <c r="Z167" i="1"/>
  <c r="Z169" i="1"/>
  <c r="Z171" i="1"/>
  <c r="Z173" i="1"/>
  <c r="Z175" i="1"/>
  <c r="Q165" i="1"/>
  <c r="Q169" i="1"/>
  <c r="Q173" i="1"/>
  <c r="R118" i="1"/>
  <c r="R134" i="1"/>
  <c r="N155" i="1"/>
  <c r="B14" i="2" s="1"/>
  <c r="R161" i="1"/>
  <c r="R176" i="1" s="1"/>
  <c r="F16" i="2" s="1"/>
  <c r="Q168" i="1"/>
  <c r="Q172" i="1"/>
  <c r="G12" i="2"/>
  <c r="D12" i="2"/>
  <c r="Q164" i="1"/>
  <c r="L155" i="1"/>
  <c r="G14" i="2" s="1"/>
  <c r="P155" i="1"/>
  <c r="D14" i="2" s="1"/>
  <c r="B12" i="2"/>
  <c r="Q159" i="1"/>
  <c r="Q163" i="1"/>
  <c r="Q167" i="1"/>
  <c r="Q171" i="1"/>
  <c r="Q175" i="1"/>
  <c r="Q162" i="1"/>
  <c r="Q166" i="1"/>
  <c r="Q170" i="1"/>
  <c r="Q174" i="1"/>
  <c r="Q158" i="1"/>
  <c r="L12" i="2"/>
  <c r="AA155" i="1"/>
  <c r="L14" i="2" s="1"/>
  <c r="Z121" i="1"/>
  <c r="Z137" i="1"/>
  <c r="Z153" i="1"/>
  <c r="R126" i="1"/>
  <c r="Z129" i="1"/>
  <c r="Q133" i="1"/>
  <c r="R142" i="1"/>
  <c r="Q141" i="1"/>
  <c r="Z131" i="1"/>
  <c r="Z138" i="1"/>
  <c r="Z140" i="1"/>
  <c r="R146" i="1"/>
  <c r="Z123" i="1"/>
  <c r="Z116" i="1"/>
  <c r="Q117" i="1"/>
  <c r="Z118" i="1"/>
  <c r="Z124" i="1"/>
  <c r="Q125" i="1"/>
  <c r="Z126" i="1"/>
  <c r="Z135" i="1"/>
  <c r="Z141" i="1"/>
  <c r="Z142" i="1"/>
  <c r="Z144" i="1"/>
  <c r="Q145" i="1"/>
  <c r="Z146" i="1"/>
  <c r="Z149" i="1"/>
  <c r="Z151" i="1"/>
  <c r="Z120" i="1"/>
  <c r="Q121" i="1"/>
  <c r="Q122" i="1"/>
  <c r="Z122" i="1"/>
  <c r="Z128" i="1"/>
  <c r="Q129" i="1"/>
  <c r="Q130" i="1"/>
  <c r="Z130" i="1"/>
  <c r="Z133" i="1"/>
  <c r="Z134" i="1"/>
  <c r="Z136" i="1"/>
  <c r="Q137" i="1"/>
  <c r="R138" i="1"/>
  <c r="Z143" i="1"/>
  <c r="Z148" i="1"/>
  <c r="Z150" i="1"/>
  <c r="Z152" i="1"/>
  <c r="Z117" i="1"/>
  <c r="Z119" i="1"/>
  <c r="Z125" i="1"/>
  <c r="Z127" i="1"/>
  <c r="Z132" i="1"/>
  <c r="Z139" i="1"/>
  <c r="Z145" i="1"/>
  <c r="Z147" i="1"/>
  <c r="Z154" i="1"/>
  <c r="Z115" i="1"/>
  <c r="Q149" i="1"/>
  <c r="R150" i="1"/>
  <c r="Q153" i="1"/>
  <c r="R154" i="1"/>
  <c r="Q116" i="1"/>
  <c r="Q120" i="1"/>
  <c r="Q124" i="1"/>
  <c r="Q128" i="1"/>
  <c r="Q132" i="1"/>
  <c r="Q136" i="1"/>
  <c r="Q140" i="1"/>
  <c r="Q144" i="1"/>
  <c r="Q148" i="1"/>
  <c r="Q152" i="1"/>
  <c r="Q119" i="1"/>
  <c r="Q123" i="1"/>
  <c r="Q127" i="1"/>
  <c r="Q131" i="1"/>
  <c r="Q135" i="1"/>
  <c r="Q139" i="1"/>
  <c r="Q143" i="1"/>
  <c r="Q147" i="1"/>
  <c r="Q151" i="1"/>
  <c r="R110" i="1"/>
  <c r="Z110" i="1"/>
  <c r="Z109" i="1"/>
  <c r="R109" i="1"/>
  <c r="Q115" i="1"/>
  <c r="Q107" i="1"/>
  <c r="Z73" i="1"/>
  <c r="T107" i="1"/>
  <c r="Q80" i="1"/>
  <c r="R99" i="1"/>
  <c r="Q74" i="1"/>
  <c r="Q106" i="1"/>
  <c r="R98" i="1"/>
  <c r="Q76" i="1"/>
  <c r="Q94" i="1"/>
  <c r="Q96" i="1"/>
  <c r="R103" i="1"/>
  <c r="Q78" i="1"/>
  <c r="Q82" i="1"/>
  <c r="Q86" i="1"/>
  <c r="Q90" i="1"/>
  <c r="Q102" i="1"/>
  <c r="Q84" i="1"/>
  <c r="R85" i="1"/>
  <c r="Q88" i="1"/>
  <c r="R89" i="1"/>
  <c r="Q92" i="1"/>
  <c r="R75" i="1"/>
  <c r="R79" i="1"/>
  <c r="R83" i="1"/>
  <c r="R87" i="1"/>
  <c r="R91" i="1"/>
  <c r="R95" i="1"/>
  <c r="Q77" i="1"/>
  <c r="Q81" i="1"/>
  <c r="Q93" i="1"/>
  <c r="Q97" i="1"/>
  <c r="Q101" i="1"/>
  <c r="Q105" i="1"/>
  <c r="Q100" i="1"/>
  <c r="Q104" i="1"/>
  <c r="Q73" i="1"/>
  <c r="U66" i="1"/>
  <c r="J7" i="2" s="1"/>
  <c r="U37" i="1"/>
  <c r="J5" i="2" s="1"/>
  <c r="AA65" i="1"/>
  <c r="Y65" i="1"/>
  <c r="X65" i="1"/>
  <c r="W65" i="1"/>
  <c r="V65" i="1"/>
  <c r="T65" i="1"/>
  <c r="S65" i="1"/>
  <c r="P65" i="1"/>
  <c r="Q65" i="1" s="1"/>
  <c r="N65" i="1"/>
  <c r="O65" i="1" s="1"/>
  <c r="L65" i="1"/>
  <c r="M65" i="1" s="1"/>
  <c r="AA64" i="1"/>
  <c r="Y64" i="1"/>
  <c r="X64" i="1"/>
  <c r="W64" i="1"/>
  <c r="V64" i="1"/>
  <c r="T64" i="1"/>
  <c r="S64" i="1"/>
  <c r="P64" i="1"/>
  <c r="R64" i="1" s="1"/>
  <c r="N64" i="1"/>
  <c r="O64" i="1" s="1"/>
  <c r="L64" i="1"/>
  <c r="M64" i="1" s="1"/>
  <c r="AA63" i="1"/>
  <c r="Y63" i="1"/>
  <c r="X63" i="1"/>
  <c r="W63" i="1"/>
  <c r="V63" i="1"/>
  <c r="T63" i="1"/>
  <c r="S63" i="1"/>
  <c r="P63" i="1"/>
  <c r="R63" i="1" s="1"/>
  <c r="N63" i="1"/>
  <c r="O63" i="1" s="1"/>
  <c r="L63" i="1"/>
  <c r="M63" i="1" s="1"/>
  <c r="AA62" i="1"/>
  <c r="Y62" i="1"/>
  <c r="X62" i="1"/>
  <c r="W62" i="1"/>
  <c r="V62" i="1"/>
  <c r="T62" i="1"/>
  <c r="S62" i="1"/>
  <c r="P62" i="1"/>
  <c r="R62" i="1" s="1"/>
  <c r="N62" i="1"/>
  <c r="O62" i="1" s="1"/>
  <c r="L62" i="1"/>
  <c r="M62" i="1" s="1"/>
  <c r="AA61" i="1"/>
  <c r="Y61" i="1"/>
  <c r="X61" i="1"/>
  <c r="W61" i="1"/>
  <c r="V61" i="1"/>
  <c r="T61" i="1"/>
  <c r="S61" i="1"/>
  <c r="P61" i="1"/>
  <c r="R61" i="1" s="1"/>
  <c r="N61" i="1"/>
  <c r="O61" i="1" s="1"/>
  <c r="L61" i="1"/>
  <c r="M61" i="1" s="1"/>
  <c r="AA60" i="1"/>
  <c r="Y60" i="1"/>
  <c r="X60" i="1"/>
  <c r="W60" i="1"/>
  <c r="V60" i="1"/>
  <c r="T60" i="1"/>
  <c r="S60" i="1"/>
  <c r="P60" i="1"/>
  <c r="R60" i="1" s="1"/>
  <c r="N60" i="1"/>
  <c r="O60" i="1" s="1"/>
  <c r="L60" i="1"/>
  <c r="M60" i="1" s="1"/>
  <c r="AA59" i="1"/>
  <c r="Y59" i="1"/>
  <c r="X59" i="1"/>
  <c r="W59" i="1"/>
  <c r="V59" i="1"/>
  <c r="T59" i="1"/>
  <c r="S59" i="1"/>
  <c r="P59" i="1"/>
  <c r="R59" i="1" s="1"/>
  <c r="N59" i="1"/>
  <c r="O59" i="1" s="1"/>
  <c r="L59" i="1"/>
  <c r="M59" i="1" s="1"/>
  <c r="AA58" i="1"/>
  <c r="Y58" i="1"/>
  <c r="X58" i="1"/>
  <c r="W58" i="1"/>
  <c r="V58" i="1"/>
  <c r="T58" i="1"/>
  <c r="S58" i="1"/>
  <c r="P58" i="1"/>
  <c r="Q58" i="1" s="1"/>
  <c r="N58" i="1"/>
  <c r="O58" i="1" s="1"/>
  <c r="L58" i="1"/>
  <c r="M58" i="1" s="1"/>
  <c r="AA57" i="1"/>
  <c r="Y57" i="1"/>
  <c r="X57" i="1"/>
  <c r="W57" i="1"/>
  <c r="V57" i="1"/>
  <c r="T57" i="1"/>
  <c r="S57" i="1"/>
  <c r="P57" i="1"/>
  <c r="R57" i="1" s="1"/>
  <c r="N57" i="1"/>
  <c r="O57" i="1" s="1"/>
  <c r="L57" i="1"/>
  <c r="M57" i="1" s="1"/>
  <c r="AA56" i="1"/>
  <c r="Y56" i="1"/>
  <c r="X56" i="1"/>
  <c r="W56" i="1"/>
  <c r="V56" i="1"/>
  <c r="T56" i="1"/>
  <c r="S56" i="1"/>
  <c r="P56" i="1"/>
  <c r="R56" i="1" s="1"/>
  <c r="N56" i="1"/>
  <c r="O56" i="1" s="1"/>
  <c r="L56" i="1"/>
  <c r="M56" i="1" s="1"/>
  <c r="AA55" i="1"/>
  <c r="Y55" i="1"/>
  <c r="X55" i="1"/>
  <c r="W55" i="1"/>
  <c r="V55" i="1"/>
  <c r="T55" i="1"/>
  <c r="S55" i="1"/>
  <c r="P55" i="1"/>
  <c r="R55" i="1" s="1"/>
  <c r="N55" i="1"/>
  <c r="O55" i="1" s="1"/>
  <c r="L55" i="1"/>
  <c r="M55" i="1" s="1"/>
  <c r="AA54" i="1"/>
  <c r="Y54" i="1"/>
  <c r="X54" i="1"/>
  <c r="W54" i="1"/>
  <c r="V54" i="1"/>
  <c r="T54" i="1"/>
  <c r="S54" i="1"/>
  <c r="P54" i="1"/>
  <c r="R54" i="1" s="1"/>
  <c r="N54" i="1"/>
  <c r="O54" i="1" s="1"/>
  <c r="L54" i="1"/>
  <c r="M54" i="1" s="1"/>
  <c r="AA53" i="1"/>
  <c r="Y53" i="1"/>
  <c r="X53" i="1"/>
  <c r="W53" i="1"/>
  <c r="V53" i="1"/>
  <c r="T53" i="1"/>
  <c r="S53" i="1"/>
  <c r="P53" i="1"/>
  <c r="Q53" i="1" s="1"/>
  <c r="N53" i="1"/>
  <c r="O53" i="1" s="1"/>
  <c r="L53" i="1"/>
  <c r="M53" i="1" s="1"/>
  <c r="AA52" i="1"/>
  <c r="Y52" i="1"/>
  <c r="X52" i="1"/>
  <c r="W52" i="1"/>
  <c r="V52" i="1"/>
  <c r="T52" i="1"/>
  <c r="S52" i="1"/>
  <c r="P52" i="1"/>
  <c r="R52" i="1" s="1"/>
  <c r="N52" i="1"/>
  <c r="O52" i="1" s="1"/>
  <c r="L52" i="1"/>
  <c r="M52" i="1" s="1"/>
  <c r="AA51" i="1"/>
  <c r="Y51" i="1"/>
  <c r="X51" i="1"/>
  <c r="W51" i="1"/>
  <c r="V51" i="1"/>
  <c r="T51" i="1"/>
  <c r="S51" i="1"/>
  <c r="P51" i="1"/>
  <c r="R51" i="1" s="1"/>
  <c r="N51" i="1"/>
  <c r="O51" i="1" s="1"/>
  <c r="L51" i="1"/>
  <c r="M51" i="1" s="1"/>
  <c r="AA50" i="1"/>
  <c r="Y50" i="1"/>
  <c r="X50" i="1"/>
  <c r="W50" i="1"/>
  <c r="V50" i="1"/>
  <c r="T50" i="1"/>
  <c r="S50" i="1"/>
  <c r="P50" i="1"/>
  <c r="R50" i="1" s="1"/>
  <c r="N50" i="1"/>
  <c r="O50" i="1" s="1"/>
  <c r="L50" i="1"/>
  <c r="M50" i="1" s="1"/>
  <c r="AA49" i="1"/>
  <c r="Y49" i="1"/>
  <c r="X49" i="1"/>
  <c r="W49" i="1"/>
  <c r="V49" i="1"/>
  <c r="Z49" i="1" s="1"/>
  <c r="P49" i="1"/>
  <c r="Q49" i="1" s="1"/>
  <c r="N49" i="1"/>
  <c r="O49" i="1" s="1"/>
  <c r="M49" i="1"/>
  <c r="AA48" i="1"/>
  <c r="Y48" i="1"/>
  <c r="X48" i="1"/>
  <c r="W48" i="1"/>
  <c r="V48" i="1"/>
  <c r="T48" i="1"/>
  <c r="S48" i="1"/>
  <c r="P48" i="1"/>
  <c r="R48" i="1" s="1"/>
  <c r="N48" i="1"/>
  <c r="O48" i="1" s="1"/>
  <c r="L48" i="1"/>
  <c r="M48" i="1" s="1"/>
  <c r="AA47" i="1"/>
  <c r="Y47" i="1"/>
  <c r="X47" i="1"/>
  <c r="W47" i="1"/>
  <c r="V47" i="1"/>
  <c r="T47" i="1"/>
  <c r="S47" i="1"/>
  <c r="P47" i="1"/>
  <c r="R47" i="1" s="1"/>
  <c r="N47" i="1"/>
  <c r="O47" i="1" s="1"/>
  <c r="L47" i="1"/>
  <c r="M47" i="1" s="1"/>
  <c r="AA46" i="1"/>
  <c r="Y46" i="1"/>
  <c r="X46" i="1"/>
  <c r="W46" i="1"/>
  <c r="V46" i="1"/>
  <c r="T46" i="1"/>
  <c r="S46" i="1"/>
  <c r="P46" i="1"/>
  <c r="R46" i="1" s="1"/>
  <c r="N46" i="1"/>
  <c r="O46" i="1" s="1"/>
  <c r="L46" i="1"/>
  <c r="M46" i="1" s="1"/>
  <c r="AA45" i="1"/>
  <c r="Y45" i="1"/>
  <c r="X45" i="1"/>
  <c r="W45" i="1"/>
  <c r="V45" i="1"/>
  <c r="T45" i="1"/>
  <c r="S45" i="1"/>
  <c r="P45" i="1"/>
  <c r="Q45" i="1" s="1"/>
  <c r="N45" i="1"/>
  <c r="O45" i="1" s="1"/>
  <c r="L45" i="1"/>
  <c r="M45" i="1" s="1"/>
  <c r="AA44" i="1"/>
  <c r="Y44" i="1"/>
  <c r="X44" i="1"/>
  <c r="W44" i="1"/>
  <c r="V44" i="1"/>
  <c r="T44" i="1"/>
  <c r="S44" i="1"/>
  <c r="P44" i="1"/>
  <c r="R44" i="1" s="1"/>
  <c r="N44" i="1"/>
  <c r="O44" i="1" s="1"/>
  <c r="L44" i="1"/>
  <c r="M44" i="1" s="1"/>
  <c r="AA43" i="1"/>
  <c r="Y43" i="1"/>
  <c r="X43" i="1"/>
  <c r="W43" i="1"/>
  <c r="V43" i="1"/>
  <c r="T43" i="1"/>
  <c r="S43" i="1"/>
  <c r="P43" i="1"/>
  <c r="R43" i="1" s="1"/>
  <c r="N43" i="1"/>
  <c r="O43" i="1" s="1"/>
  <c r="L43" i="1"/>
  <c r="M43" i="1" s="1"/>
  <c r="AA42" i="1"/>
  <c r="Y42" i="1"/>
  <c r="X42" i="1"/>
  <c r="W42" i="1"/>
  <c r="V42" i="1"/>
  <c r="T42" i="1"/>
  <c r="S42" i="1"/>
  <c r="P42" i="1"/>
  <c r="Q42" i="1" s="1"/>
  <c r="N42" i="1"/>
  <c r="O42" i="1" s="1"/>
  <c r="L42" i="1"/>
  <c r="M42" i="1" s="1"/>
  <c r="AA41" i="1"/>
  <c r="Y41" i="1"/>
  <c r="X41" i="1"/>
  <c r="W41" i="1"/>
  <c r="V41" i="1"/>
  <c r="T41" i="1"/>
  <c r="S41" i="1"/>
  <c r="P41" i="1"/>
  <c r="Q41" i="1" s="1"/>
  <c r="N41" i="1"/>
  <c r="O41" i="1" s="1"/>
  <c r="L41" i="1"/>
  <c r="M41" i="1" s="1"/>
  <c r="AA40" i="1"/>
  <c r="Y40" i="1"/>
  <c r="X40" i="1"/>
  <c r="W40" i="1"/>
  <c r="V40" i="1"/>
  <c r="T40" i="1"/>
  <c r="S40" i="1"/>
  <c r="P40" i="1"/>
  <c r="Q40" i="1" s="1"/>
  <c r="N40" i="1"/>
  <c r="O40" i="1" s="1"/>
  <c r="L40" i="1"/>
  <c r="M40" i="1" s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Y36" i="1"/>
  <c r="X36" i="1"/>
  <c r="W36" i="1"/>
  <c r="V36" i="1"/>
  <c r="T36" i="1"/>
  <c r="S36" i="1"/>
  <c r="P36" i="1"/>
  <c r="Q36" i="1" s="1"/>
  <c r="N36" i="1"/>
  <c r="O36" i="1" s="1"/>
  <c r="L36" i="1"/>
  <c r="M36" i="1" s="1"/>
  <c r="Y35" i="1"/>
  <c r="X35" i="1"/>
  <c r="W35" i="1"/>
  <c r="V35" i="1"/>
  <c r="T35" i="1"/>
  <c r="S35" i="1"/>
  <c r="P35" i="1"/>
  <c r="Q35" i="1" s="1"/>
  <c r="N35" i="1"/>
  <c r="O35" i="1" s="1"/>
  <c r="L35" i="1"/>
  <c r="M35" i="1" s="1"/>
  <c r="Y34" i="1"/>
  <c r="X34" i="1"/>
  <c r="W34" i="1"/>
  <c r="V34" i="1"/>
  <c r="T34" i="1"/>
  <c r="S34" i="1"/>
  <c r="P34" i="1"/>
  <c r="R34" i="1" s="1"/>
  <c r="N34" i="1"/>
  <c r="O34" i="1" s="1"/>
  <c r="L34" i="1"/>
  <c r="M34" i="1" s="1"/>
  <c r="Y33" i="1"/>
  <c r="X33" i="1"/>
  <c r="W33" i="1"/>
  <c r="V33" i="1"/>
  <c r="T33" i="1"/>
  <c r="S33" i="1"/>
  <c r="P33" i="1"/>
  <c r="R33" i="1" s="1"/>
  <c r="N33" i="1"/>
  <c r="O33" i="1" s="1"/>
  <c r="L33" i="1"/>
  <c r="M33" i="1" s="1"/>
  <c r="Y32" i="1"/>
  <c r="X32" i="1"/>
  <c r="W32" i="1"/>
  <c r="V32" i="1"/>
  <c r="T32" i="1"/>
  <c r="S32" i="1"/>
  <c r="P32" i="1"/>
  <c r="R32" i="1" s="1"/>
  <c r="N32" i="1"/>
  <c r="O32" i="1" s="1"/>
  <c r="L32" i="1"/>
  <c r="M32" i="1" s="1"/>
  <c r="Y31" i="1"/>
  <c r="X31" i="1"/>
  <c r="W31" i="1"/>
  <c r="V31" i="1"/>
  <c r="T31" i="1"/>
  <c r="S31" i="1"/>
  <c r="P31" i="1"/>
  <c r="Q31" i="1" s="1"/>
  <c r="N31" i="1"/>
  <c r="O31" i="1" s="1"/>
  <c r="L31" i="1"/>
  <c r="M31" i="1" s="1"/>
  <c r="Y30" i="1"/>
  <c r="X30" i="1"/>
  <c r="W30" i="1"/>
  <c r="V30" i="1"/>
  <c r="T30" i="1"/>
  <c r="S30" i="1"/>
  <c r="P30" i="1"/>
  <c r="R30" i="1" s="1"/>
  <c r="N30" i="1"/>
  <c r="O30" i="1" s="1"/>
  <c r="L30" i="1"/>
  <c r="M30" i="1" s="1"/>
  <c r="Y29" i="1"/>
  <c r="X29" i="1"/>
  <c r="W29" i="1"/>
  <c r="V29" i="1"/>
  <c r="T29" i="1"/>
  <c r="S29" i="1"/>
  <c r="P29" i="1"/>
  <c r="Q29" i="1" s="1"/>
  <c r="N29" i="1"/>
  <c r="O29" i="1" s="1"/>
  <c r="L29" i="1"/>
  <c r="M29" i="1" s="1"/>
  <c r="Y28" i="1"/>
  <c r="X28" i="1"/>
  <c r="W28" i="1"/>
  <c r="V28" i="1"/>
  <c r="T28" i="1"/>
  <c r="S28" i="1"/>
  <c r="P28" i="1"/>
  <c r="Q28" i="1" s="1"/>
  <c r="N28" i="1"/>
  <c r="O28" i="1" s="1"/>
  <c r="L28" i="1"/>
  <c r="M28" i="1" s="1"/>
  <c r="Y27" i="1"/>
  <c r="X27" i="1"/>
  <c r="W27" i="1"/>
  <c r="V27" i="1"/>
  <c r="T27" i="1"/>
  <c r="S27" i="1"/>
  <c r="P27" i="1"/>
  <c r="Q27" i="1" s="1"/>
  <c r="N27" i="1"/>
  <c r="O27" i="1" s="1"/>
  <c r="L27" i="1"/>
  <c r="M27" i="1" s="1"/>
  <c r="Y26" i="1"/>
  <c r="X26" i="1"/>
  <c r="W26" i="1"/>
  <c r="V26" i="1"/>
  <c r="T26" i="1"/>
  <c r="S26" i="1"/>
  <c r="P26" i="1"/>
  <c r="R26" i="1" s="1"/>
  <c r="N26" i="1"/>
  <c r="O26" i="1" s="1"/>
  <c r="L26" i="1"/>
  <c r="M26" i="1" s="1"/>
  <c r="Y25" i="1"/>
  <c r="X25" i="1"/>
  <c r="W25" i="1"/>
  <c r="V25" i="1"/>
  <c r="T25" i="1"/>
  <c r="S25" i="1"/>
  <c r="P25" i="1"/>
  <c r="R25" i="1" s="1"/>
  <c r="N25" i="1"/>
  <c r="O25" i="1" s="1"/>
  <c r="L25" i="1"/>
  <c r="M25" i="1" s="1"/>
  <c r="Y24" i="1"/>
  <c r="X24" i="1"/>
  <c r="W24" i="1"/>
  <c r="V24" i="1"/>
  <c r="T24" i="1"/>
  <c r="S24" i="1"/>
  <c r="P24" i="1"/>
  <c r="Q24" i="1" s="1"/>
  <c r="N24" i="1"/>
  <c r="O24" i="1" s="1"/>
  <c r="L24" i="1"/>
  <c r="M24" i="1" s="1"/>
  <c r="Y23" i="1"/>
  <c r="X23" i="1"/>
  <c r="W23" i="1"/>
  <c r="V23" i="1"/>
  <c r="T23" i="1"/>
  <c r="S23" i="1"/>
  <c r="P23" i="1"/>
  <c r="Q23" i="1" s="1"/>
  <c r="N23" i="1"/>
  <c r="O23" i="1" s="1"/>
  <c r="L23" i="1"/>
  <c r="M23" i="1" s="1"/>
  <c r="Y22" i="1"/>
  <c r="X22" i="1"/>
  <c r="W22" i="1"/>
  <c r="V22" i="1"/>
  <c r="T22" i="1"/>
  <c r="S22" i="1"/>
  <c r="P22" i="1"/>
  <c r="R22" i="1" s="1"/>
  <c r="N22" i="1"/>
  <c r="O22" i="1" s="1"/>
  <c r="L22" i="1"/>
  <c r="M22" i="1" s="1"/>
  <c r="Y21" i="1"/>
  <c r="X21" i="1"/>
  <c r="W21" i="1"/>
  <c r="V21" i="1"/>
  <c r="T21" i="1"/>
  <c r="S21" i="1"/>
  <c r="P21" i="1"/>
  <c r="R21" i="1" s="1"/>
  <c r="N21" i="1"/>
  <c r="O21" i="1" s="1"/>
  <c r="L21" i="1"/>
  <c r="M21" i="1" s="1"/>
  <c r="Y20" i="1"/>
  <c r="X20" i="1"/>
  <c r="W20" i="1"/>
  <c r="V20" i="1"/>
  <c r="T20" i="1"/>
  <c r="S20" i="1"/>
  <c r="P20" i="1"/>
  <c r="R20" i="1" s="1"/>
  <c r="N20" i="1"/>
  <c r="O20" i="1" s="1"/>
  <c r="L20" i="1"/>
  <c r="M20" i="1" s="1"/>
  <c r="Y19" i="1"/>
  <c r="X19" i="1"/>
  <c r="W19" i="1"/>
  <c r="V19" i="1"/>
  <c r="T19" i="1"/>
  <c r="S19" i="1"/>
  <c r="P19" i="1"/>
  <c r="Q19" i="1" s="1"/>
  <c r="N19" i="1"/>
  <c r="O19" i="1" s="1"/>
  <c r="L19" i="1"/>
  <c r="M19" i="1" s="1"/>
  <c r="Y18" i="1"/>
  <c r="X18" i="1"/>
  <c r="W18" i="1"/>
  <c r="V18" i="1"/>
  <c r="T18" i="1"/>
  <c r="S18" i="1"/>
  <c r="P18" i="1"/>
  <c r="R18" i="1" s="1"/>
  <c r="N18" i="1"/>
  <c r="O18" i="1" s="1"/>
  <c r="L18" i="1"/>
  <c r="M18" i="1" s="1"/>
  <c r="Y17" i="1"/>
  <c r="X17" i="1"/>
  <c r="W17" i="1"/>
  <c r="V17" i="1"/>
  <c r="T17" i="1"/>
  <c r="S17" i="1"/>
  <c r="P17" i="1"/>
  <c r="Q17" i="1" s="1"/>
  <c r="N17" i="1"/>
  <c r="O17" i="1" s="1"/>
  <c r="L17" i="1"/>
  <c r="M17" i="1" s="1"/>
  <c r="Y16" i="1"/>
  <c r="X16" i="1"/>
  <c r="W16" i="1"/>
  <c r="V16" i="1"/>
  <c r="T16" i="1"/>
  <c r="S16" i="1"/>
  <c r="P16" i="1"/>
  <c r="Q16" i="1" s="1"/>
  <c r="N16" i="1"/>
  <c r="O16" i="1" s="1"/>
  <c r="L16" i="1"/>
  <c r="M16" i="1" s="1"/>
  <c r="Y15" i="1"/>
  <c r="X15" i="1"/>
  <c r="W15" i="1"/>
  <c r="V15" i="1"/>
  <c r="T15" i="1"/>
  <c r="S15" i="1"/>
  <c r="P15" i="1"/>
  <c r="Q15" i="1" s="1"/>
  <c r="N15" i="1"/>
  <c r="O15" i="1" s="1"/>
  <c r="L15" i="1"/>
  <c r="M15" i="1" s="1"/>
  <c r="Y14" i="1"/>
  <c r="X14" i="1"/>
  <c r="W14" i="1"/>
  <c r="V14" i="1"/>
  <c r="T14" i="1"/>
  <c r="S14" i="1"/>
  <c r="P14" i="1"/>
  <c r="R14" i="1" s="1"/>
  <c r="N14" i="1"/>
  <c r="O14" i="1" s="1"/>
  <c r="L14" i="1"/>
  <c r="M14" i="1" s="1"/>
  <c r="Y13" i="1"/>
  <c r="X13" i="1"/>
  <c r="W13" i="1"/>
  <c r="V13" i="1"/>
  <c r="T13" i="1"/>
  <c r="S13" i="1"/>
  <c r="P13" i="1"/>
  <c r="Q13" i="1" s="1"/>
  <c r="N13" i="1"/>
  <c r="O13" i="1" s="1"/>
  <c r="L13" i="1"/>
  <c r="M13" i="1" s="1"/>
  <c r="Y12" i="1"/>
  <c r="X12" i="1"/>
  <c r="W12" i="1"/>
  <c r="V12" i="1"/>
  <c r="T12" i="1"/>
  <c r="S12" i="1"/>
  <c r="P12" i="1"/>
  <c r="Q12" i="1" s="1"/>
  <c r="N12" i="1"/>
  <c r="O12" i="1" s="1"/>
  <c r="L12" i="1"/>
  <c r="M12" i="1" s="1"/>
  <c r="Y11" i="1"/>
  <c r="X11" i="1"/>
  <c r="W11" i="1"/>
  <c r="V11" i="1"/>
  <c r="T11" i="1"/>
  <c r="S11" i="1"/>
  <c r="P11" i="1"/>
  <c r="R11" i="1" s="1"/>
  <c r="N11" i="1"/>
  <c r="O11" i="1" s="1"/>
  <c r="L11" i="1"/>
  <c r="M11" i="1" s="1"/>
  <c r="Y10" i="1"/>
  <c r="X10" i="1"/>
  <c r="W10" i="1"/>
  <c r="V10" i="1"/>
  <c r="T10" i="1"/>
  <c r="S10" i="1"/>
  <c r="P10" i="1"/>
  <c r="Q10" i="1" s="1"/>
  <c r="N10" i="1"/>
  <c r="O10" i="1" s="1"/>
  <c r="L10" i="1"/>
  <c r="M10" i="1" s="1"/>
  <c r="Y9" i="1"/>
  <c r="X9" i="1"/>
  <c r="W9" i="1"/>
  <c r="V9" i="1"/>
  <c r="T9" i="1"/>
  <c r="S9" i="1"/>
  <c r="P9" i="1"/>
  <c r="Q9" i="1" s="1"/>
  <c r="N9" i="1"/>
  <c r="O9" i="1" s="1"/>
  <c r="L9" i="1"/>
  <c r="M9" i="1" s="1"/>
  <c r="Y8" i="1"/>
  <c r="X8" i="1"/>
  <c r="W8" i="1"/>
  <c r="V8" i="1"/>
  <c r="T8" i="1"/>
  <c r="S8" i="1"/>
  <c r="P8" i="1"/>
  <c r="R8" i="1" s="1"/>
  <c r="N8" i="1"/>
  <c r="O8" i="1" s="1"/>
  <c r="L8" i="1"/>
  <c r="M8" i="1" s="1"/>
  <c r="Y7" i="1"/>
  <c r="X7" i="1"/>
  <c r="W7" i="1"/>
  <c r="V7" i="1"/>
  <c r="T7" i="1"/>
  <c r="S7" i="1"/>
  <c r="P7" i="1"/>
  <c r="R7" i="1" s="1"/>
  <c r="N7" i="1"/>
  <c r="O7" i="1" s="1"/>
  <c r="L7" i="1"/>
  <c r="M7" i="1" s="1"/>
  <c r="Y6" i="1"/>
  <c r="X6" i="1"/>
  <c r="W6" i="1"/>
  <c r="V6" i="1"/>
  <c r="T6" i="1"/>
  <c r="S6" i="1"/>
  <c r="P6" i="1"/>
  <c r="Q6" i="1" s="1"/>
  <c r="N6" i="1"/>
  <c r="O6" i="1" s="1"/>
  <c r="L6" i="1"/>
  <c r="M6" i="1" s="1"/>
  <c r="Q112" i="1" l="1"/>
  <c r="R112" i="1"/>
  <c r="F12" i="2" s="1"/>
  <c r="AA66" i="1"/>
  <c r="L7" i="2" s="1"/>
  <c r="Q176" i="1"/>
  <c r="E16" i="2" s="1"/>
  <c r="R155" i="1"/>
  <c r="F14" i="2" s="1"/>
  <c r="E12" i="2"/>
  <c r="Q155" i="1"/>
  <c r="E14" i="2" s="1"/>
  <c r="Z107" i="1"/>
  <c r="T77" i="1"/>
  <c r="Z77" i="1"/>
  <c r="T93" i="1"/>
  <c r="Z93" i="1"/>
  <c r="Z76" i="1"/>
  <c r="T76" i="1"/>
  <c r="Z74" i="1"/>
  <c r="T74" i="1"/>
  <c r="Z90" i="1"/>
  <c r="T90" i="1"/>
  <c r="Z106" i="1"/>
  <c r="T106" i="1"/>
  <c r="Z75" i="1"/>
  <c r="T75" i="1"/>
  <c r="Z91" i="1"/>
  <c r="T91" i="1"/>
  <c r="T81" i="1"/>
  <c r="Z81" i="1"/>
  <c r="T97" i="1"/>
  <c r="Z97" i="1"/>
  <c r="T88" i="1"/>
  <c r="Z88" i="1"/>
  <c r="Z78" i="1"/>
  <c r="T78" i="1"/>
  <c r="Z94" i="1"/>
  <c r="T94" i="1"/>
  <c r="T80" i="1"/>
  <c r="Z80" i="1"/>
  <c r="Z79" i="1"/>
  <c r="T79" i="1"/>
  <c r="Z95" i="1"/>
  <c r="T95" i="1"/>
  <c r="T85" i="1"/>
  <c r="Z85" i="1"/>
  <c r="T101" i="1"/>
  <c r="Z101" i="1"/>
  <c r="T100" i="1"/>
  <c r="Z100" i="1"/>
  <c r="Z82" i="1"/>
  <c r="T82" i="1"/>
  <c r="Z98" i="1"/>
  <c r="T98" i="1"/>
  <c r="Z92" i="1"/>
  <c r="T92" i="1"/>
  <c r="Z83" i="1"/>
  <c r="T83" i="1"/>
  <c r="Z99" i="1"/>
  <c r="T99" i="1"/>
  <c r="T84" i="1"/>
  <c r="Z84" i="1"/>
  <c r="T89" i="1"/>
  <c r="Z89" i="1"/>
  <c r="T105" i="1"/>
  <c r="Z105" i="1"/>
  <c r="Z86" i="1"/>
  <c r="T86" i="1"/>
  <c r="Z102" i="1"/>
  <c r="T102" i="1"/>
  <c r="Z96" i="1"/>
  <c r="T96" i="1"/>
  <c r="Z87" i="1"/>
  <c r="T87" i="1"/>
  <c r="Z103" i="1"/>
  <c r="T103" i="1"/>
  <c r="T104" i="1"/>
  <c r="Z104" i="1"/>
  <c r="T66" i="1"/>
  <c r="K7" i="2" s="1"/>
  <c r="S66" i="1"/>
  <c r="I7" i="2" s="1"/>
  <c r="AA37" i="1"/>
  <c r="L5" i="2" s="1"/>
  <c r="O66" i="1"/>
  <c r="C7" i="2" s="1"/>
  <c r="S37" i="1"/>
  <c r="I5" i="2" s="1"/>
  <c r="O37" i="1"/>
  <c r="C5" i="2" s="1"/>
  <c r="L66" i="1"/>
  <c r="G7" i="2" s="1"/>
  <c r="M37" i="1"/>
  <c r="H5" i="2" s="1"/>
  <c r="M66" i="1"/>
  <c r="H7" i="2" s="1"/>
  <c r="Z59" i="1"/>
  <c r="T37" i="1"/>
  <c r="K5" i="2" s="1"/>
  <c r="N66" i="1"/>
  <c r="B7" i="2" s="1"/>
  <c r="P66" i="1"/>
  <c r="D7" i="2" s="1"/>
  <c r="Z61" i="1"/>
  <c r="R49" i="1"/>
  <c r="Q52" i="1"/>
  <c r="Z50" i="1"/>
  <c r="P37" i="1"/>
  <c r="D5" i="2" s="1"/>
  <c r="Z15" i="1"/>
  <c r="Z44" i="1"/>
  <c r="R45" i="1"/>
  <c r="Z46" i="1"/>
  <c r="Q48" i="1"/>
  <c r="Q50" i="1"/>
  <c r="Z58" i="1"/>
  <c r="Z63" i="1"/>
  <c r="Z65" i="1"/>
  <c r="Q22" i="1"/>
  <c r="R42" i="1"/>
  <c r="Q46" i="1"/>
  <c r="Z54" i="1"/>
  <c r="Z57" i="1"/>
  <c r="L37" i="1"/>
  <c r="G5" i="2" s="1"/>
  <c r="Z40" i="1"/>
  <c r="R41" i="1"/>
  <c r="Q54" i="1"/>
  <c r="Z56" i="1"/>
  <c r="Q57" i="1"/>
  <c r="Z62" i="1"/>
  <c r="N37" i="1"/>
  <c r="B5" i="2" s="1"/>
  <c r="Z45" i="1"/>
  <c r="Z47" i="1"/>
  <c r="Z51" i="1"/>
  <c r="Z53" i="1"/>
  <c r="Q64" i="1"/>
  <c r="Z42" i="1"/>
  <c r="Q44" i="1"/>
  <c r="Z48" i="1"/>
  <c r="Z52" i="1"/>
  <c r="R53" i="1"/>
  <c r="Z55" i="1"/>
  <c r="Z60" i="1"/>
  <c r="Q61" i="1"/>
  <c r="Q60" i="1"/>
  <c r="Z41" i="1"/>
  <c r="Z43" i="1"/>
  <c r="Q56" i="1"/>
  <c r="R58" i="1"/>
  <c r="Z64" i="1"/>
  <c r="R65" i="1"/>
  <c r="Q43" i="1"/>
  <c r="Q47" i="1"/>
  <c r="Q51" i="1"/>
  <c r="Q55" i="1"/>
  <c r="Q59" i="1"/>
  <c r="Q63" i="1"/>
  <c r="Q62" i="1"/>
  <c r="R40" i="1"/>
  <c r="Z36" i="1"/>
  <c r="R27" i="1"/>
  <c r="R23" i="1"/>
  <c r="Z14" i="1"/>
  <c r="Z11" i="1"/>
  <c r="R10" i="1"/>
  <c r="Z6" i="1"/>
  <c r="R9" i="1"/>
  <c r="R13" i="1"/>
  <c r="Z17" i="1"/>
  <c r="Z20" i="1"/>
  <c r="Z31" i="1"/>
  <c r="Z26" i="1"/>
  <c r="Q26" i="1"/>
  <c r="Q14" i="1"/>
  <c r="R6" i="1"/>
  <c r="Z8" i="1"/>
  <c r="Z10" i="1"/>
  <c r="R15" i="1"/>
  <c r="Z19" i="1"/>
  <c r="Z24" i="1"/>
  <c r="Q30" i="1"/>
  <c r="Z30" i="1"/>
  <c r="R31" i="1"/>
  <c r="Z32" i="1"/>
  <c r="Z33" i="1"/>
  <c r="Z35" i="1"/>
  <c r="Z9" i="1"/>
  <c r="Z12" i="1"/>
  <c r="Q18" i="1"/>
  <c r="Z18" i="1"/>
  <c r="R19" i="1"/>
  <c r="Z21" i="1"/>
  <c r="Z23" i="1"/>
  <c r="Z28" i="1"/>
  <c r="Q34" i="1"/>
  <c r="Z34" i="1"/>
  <c r="R35" i="1"/>
  <c r="Z7" i="1"/>
  <c r="Z13" i="1"/>
  <c r="Z16" i="1"/>
  <c r="Z22" i="1"/>
  <c r="Z25" i="1"/>
  <c r="Z27" i="1"/>
  <c r="Z29" i="1"/>
  <c r="R17" i="1"/>
  <c r="Q20" i="1"/>
  <c r="R29" i="1"/>
  <c r="Q32" i="1"/>
  <c r="R16" i="1"/>
  <c r="R24" i="1"/>
  <c r="R28" i="1"/>
  <c r="R36" i="1"/>
  <c r="Q21" i="1"/>
  <c r="Q33" i="1"/>
  <c r="Q25" i="1"/>
  <c r="Q8" i="1"/>
  <c r="Q7" i="1"/>
  <c r="Q11" i="1"/>
  <c r="R12" i="1"/>
  <c r="T112" i="1" l="1"/>
  <c r="K12" i="2" s="1"/>
  <c r="Q66" i="1"/>
  <c r="E7" i="2" s="1"/>
  <c r="R66" i="1"/>
  <c r="F7" i="2" s="1"/>
  <c r="Q37" i="1"/>
  <c r="E5" i="2" s="1"/>
  <c r="R37" i="1"/>
  <c r="F5" i="2" s="1"/>
</calcChain>
</file>

<file path=xl/sharedStrings.xml><?xml version="1.0" encoding="utf-8"?>
<sst xmlns="http://schemas.openxmlformats.org/spreadsheetml/2006/main" count="1124" uniqueCount="502">
  <si>
    <t>SPESE X RIMOZIONE AUTO</t>
  </si>
  <si>
    <t>30/01/2014 - NUMERO SINISTRO: 2014/451</t>
  </si>
  <si>
    <t>LIQUIDATI € 140, SINISTRO CHIUSO</t>
  </si>
  <si>
    <t>CREDITECH S.P.A. 18/06/2014 - € 140</t>
  </si>
  <si>
    <t>SPESE FUORIUSCITA LIQUAMI</t>
  </si>
  <si>
    <t>06/02/2014 - NUMERO SINISTRO: 2014/571</t>
  </si>
  <si>
    <t>REIEZIONE (1), SUCCESSIVA TRANSAZIONE DI IDROSERVICE S.R.L. AD € 4.500</t>
  </si>
  <si>
    <t>ROTTURA CODOLO ACQUA</t>
  </si>
  <si>
    <t>21/03/2014 - NUMERO SINISTRO: 2014/10797</t>
  </si>
  <si>
    <t>30/06/2014 LQUIDATI € 1.850</t>
  </si>
  <si>
    <t>CREDITECH S.P.A. 24/09/2014 - € 500</t>
  </si>
  <si>
    <t>INFILTRAZIONI D'ACQUA</t>
  </si>
  <si>
    <t>13/06/2014 - NUMERO SINISTRO: 2014/140376</t>
  </si>
  <si>
    <t>REIEZIONE (2)</t>
  </si>
  <si>
    <t>ROTTURA TUBO DELLA  FOGNATURA</t>
  </si>
  <si>
    <t>13/06/2014 - NUMERO SINISTRO: 2014/140319</t>
  </si>
  <si>
    <t>08/09/2014 LIQUIDATI € 4.000</t>
  </si>
  <si>
    <t>CREDITECH S.P.A. 19/11/2014 - € 500</t>
  </si>
  <si>
    <t>DANNI RECINTA DA SFIORATORE</t>
  </si>
  <si>
    <t>12/06/2014 - NUMERO SINISTRO: 2014/140332</t>
  </si>
  <si>
    <t>SINISTRO SENZA SEGUITO (1)</t>
  </si>
  <si>
    <t>RIGURGITI FOGNARI</t>
  </si>
  <si>
    <t>27/06/2014 - NUMERO SINISTRO: 2014/140428</t>
  </si>
  <si>
    <t>REIEZIONE (3)</t>
  </si>
  <si>
    <t>ROTT. VALVOLA ROBOT X MUNGITUEA</t>
  </si>
  <si>
    <t>24/06/2014 - NUMERO SINISTRO: 2014/140408</t>
  </si>
  <si>
    <t>30/07/2014 LIQUIDATI € 1.518</t>
  </si>
  <si>
    <t>CREDITECH S.P.A. 19/12/2014 - € 500</t>
  </si>
  <si>
    <t>16/07/2014 - NUMERO SINISTRO: 2014/140513</t>
  </si>
  <si>
    <t>04/06/2014 LIQUIDATI € 1.000</t>
  </si>
  <si>
    <t>ROTTURA TUBO DELLA FOGNATURA</t>
  </si>
  <si>
    <t>15/07/2014 - NUMERO SINISTRO: 2014/140485</t>
  </si>
  <si>
    <t>SINISTRO SENZA SEGUITO (2)</t>
  </si>
  <si>
    <t>URTO AUTO CONTRO TOMBINO RIALZATO</t>
  </si>
  <si>
    <t>29/07/2014 - NUMERO SINISTRO: 2014/140596</t>
  </si>
  <si>
    <t>15/09/2014 LIQUIDATI € 1.122</t>
  </si>
  <si>
    <t>SOSTITUZIONE PNEUMATIC X BUCA</t>
  </si>
  <si>
    <t>31/07/2014 - NUMERO SINISTRO: 2014/140615</t>
  </si>
  <si>
    <t>09/10/2014 LIQUIDATI € 85</t>
  </si>
  <si>
    <t>CREDITECH S.P.A. 19/12/2014 - € 85</t>
  </si>
  <si>
    <t>CADUTA DA BICICLETTA X CAUSA TOMBINO</t>
  </si>
  <si>
    <t>04/08/2014 - NUMERO SINISTRO: 2014/140658</t>
  </si>
  <si>
    <t>30/09/2014 LIQUIDATI € 2.850</t>
  </si>
  <si>
    <t>ALLAGAMENTO PIANO INTERRATO</t>
  </si>
  <si>
    <t>31/07/2014 - NUMERO SINISTRO: 2014/140619</t>
  </si>
  <si>
    <t>REIEZIONE (4)</t>
  </si>
  <si>
    <t>RIPETUTI ALLAGAMENTI, TROPPO PIENO DELLE FOGNATURE</t>
  </si>
  <si>
    <t>REIEZIONE (5)</t>
  </si>
  <si>
    <t>RIGURGITI FOGNARI IN ABITAZIONE</t>
  </si>
  <si>
    <t>02/09/2014 - NUMERO SINISTRO: 2014/140767</t>
  </si>
  <si>
    <t>REIEZIONE (6)</t>
  </si>
  <si>
    <t>DUPLICE ROTTURA TUBAZIONE ACQUA</t>
  </si>
  <si>
    <t>05/09/2014 - NUMERO SINISTRO: 2014/140799</t>
  </si>
  <si>
    <t>18/02/2015, LIQUIDATI € 4.800</t>
  </si>
  <si>
    <t>CREDITECH S.P.A. 19/05/2015 - € 500</t>
  </si>
  <si>
    <t>08/09/2014 - NUMERO SINISTRO: 2014/140804</t>
  </si>
  <si>
    <t>REIEZIONE (7)</t>
  </si>
  <si>
    <t>DANNI AD AUTO DA TOMBINO APERTO E NON SEGNALATO</t>
  </si>
  <si>
    <t>18/09/2014 - NUMERO SINISTRO: 2014/140846</t>
  </si>
  <si>
    <t>16/02/2015 LIQUIDATI € 1.130</t>
  </si>
  <si>
    <t xml:space="preserve">CREDITECH S.P.A. 31/03/2015 - € 500 </t>
  </si>
  <si>
    <t>29/07/2014 + 12/08/2014</t>
  </si>
  <si>
    <t xml:space="preserve">FORATURA PNEUMATICI URTANDO TOMBINO SOLLEVATO + DUE BUCHE SU MANTO STRADALE </t>
  </si>
  <si>
    <t>23/10/2014 - NUMERO SINISTRO: 2014/141014 - 27/01/2015 - NUMERO SINISTRO: 2015/180087</t>
  </si>
  <si>
    <t>17/12/2014 LIQUIDATI € 800 - 30/04/2015 LIQUIDATI € 129</t>
  </si>
  <si>
    <t>INFILTRAZIONE ACQUA</t>
  </si>
  <si>
    <t>28/10/2014 - NUMERO SINISTRO: 2014/141038</t>
  </si>
  <si>
    <t>REIEZIONE (8)</t>
  </si>
  <si>
    <t>RIGURGITO FOGNARIO</t>
  </si>
  <si>
    <t>17/10/2014 - NUMERO SINISTRO: 2014/140978</t>
  </si>
  <si>
    <t>REIEZIONE (9)</t>
  </si>
  <si>
    <t>INTASAMENTO RETE FOGNARIA, DANNI A PAVIMENTAZIONE DELLA S.DA PRIVATA</t>
  </si>
  <si>
    <t>28/10/2014 - NUMERO SINISTRO: 2014/141044</t>
  </si>
  <si>
    <t>02/03/2015 LIQUIDATI € 12.500</t>
  </si>
  <si>
    <t>NS. CHIUSURA FORNITURA IDRICA SENZA AVVISO, PROVOCA FERMI DI PRODUZIONE</t>
  </si>
  <si>
    <t>05/11/2014 - NUMERO SINISTRO: 2014/141080</t>
  </si>
  <si>
    <t>24/02/2015 LIQUIDATI € 4.500</t>
  </si>
  <si>
    <t>CREDI TECH 19/05/2015 - € 500</t>
  </si>
  <si>
    <t>INFILTRAZIONI D'ACQUA, CAUSANO DANNI AD APPARTAMENTI A PIANO TERRA</t>
  </si>
  <si>
    <t>18/11/2014 - NUMERO SINISTRO: 2014/141128</t>
  </si>
  <si>
    <t>09/03/2015, LIQUIDATI € 2.760</t>
  </si>
  <si>
    <t>PERDITA D'ACQUA ASSORBITA DA MURO DI ABITAZIONE</t>
  </si>
  <si>
    <t>18/11/2014 - NUMERO SINISTRO: 2014/141132</t>
  </si>
  <si>
    <t>24/02/2015, LIQUIDATI € 700</t>
  </si>
  <si>
    <t>SMOTTAMENTO TERRENO</t>
  </si>
  <si>
    <t>26/11/2014 - NUMERO SINISTRO: 2014/141175</t>
  </si>
  <si>
    <t>19/03/2015, LIQUIDATI € 2.997,60</t>
  </si>
  <si>
    <t>DANNI A VEICOLO CAUSATI DA TOMBINO APERTO E NON SEGNALATO</t>
  </si>
  <si>
    <t>SINISTRO SENZA SEGUITO (3)</t>
  </si>
  <si>
    <t>INFILTRAZIONI FOGNARIE</t>
  </si>
  <si>
    <t>22/12/2014 - NUMERO SINISTRO: 2014/141307</t>
  </si>
  <si>
    <t>03/05/2015, LIQUIDATI € 2.100</t>
  </si>
  <si>
    <t>ALLAGAMENTO SEMINTERRATO CAUSATO DA FUORIUSCITA FOGNARIA</t>
  </si>
  <si>
    <t>18/12/2014 - NUMERO SINISTRO: 2014/141294</t>
  </si>
  <si>
    <t>REIEZIONE (10)</t>
  </si>
  <si>
    <t>INCIDENTE AUTO CAUSATO DA TOMBINO FOGNARIO OTTURATO</t>
  </si>
  <si>
    <t>19/12/2014 - NUMERO SINISTRO: 2014/141299</t>
  </si>
  <si>
    <t>REIEZIONE (11)</t>
  </si>
  <si>
    <t>URTO AUTO CON TOMBINO DI GHISA USCITO DALL'APPOSITA SEDE</t>
  </si>
  <si>
    <t>27/01/2015 - NUMERO SINISTRO: 2015/150085</t>
  </si>
  <si>
    <t>26/03/2015, LIQUIDATI € 2.465</t>
  </si>
  <si>
    <t>CREDITECH S.P.A. 23/06/2015 - € 500</t>
  </si>
  <si>
    <t>ROTTURA CERCHIONE POSTERIORE AUTO PER SCONNESSIONE MANTO STRADALE</t>
  </si>
  <si>
    <t>03/02/2015 - NUMERO SINISTRO: 2015/150104</t>
  </si>
  <si>
    <t>30/04/2015, LIQUIDATI € 137</t>
  </si>
  <si>
    <t>CREDITECH S.P.A. 22/07/2015 - € 137</t>
  </si>
  <si>
    <t>CONTINUE ROTTURE DELLA TUBAZIONE</t>
  </si>
  <si>
    <t>27/01/2015 - NUMERO SINISTRO: 2015/150086</t>
  </si>
  <si>
    <t>03/03/2015, LIQUIDATI € 2.500</t>
  </si>
  <si>
    <t>27/01/2015 - NUMERO SINISTRO: 2015/150088</t>
  </si>
  <si>
    <t>REIEZIONE (12)</t>
  </si>
  <si>
    <t>OCCLUSIONE POZZETTO E ROTTURA TUBAZIONE</t>
  </si>
  <si>
    <t>19/02/2015 - NUMERO SINISTRO: 2015/150173</t>
  </si>
  <si>
    <t>REIEZIONE (13)</t>
  </si>
  <si>
    <t>INTASAMENTO FOGNATURA</t>
  </si>
  <si>
    <t>11/03/2015 - NUMERO SINISTRO: 2015/150251</t>
  </si>
  <si>
    <t>REIEZIONE (14)</t>
  </si>
  <si>
    <t xml:space="preserve">INFILTRAZIONI D'ACQUA CAUSATE DA NS PERDITA AL CIV. 83 </t>
  </si>
  <si>
    <t>08/06/2015 - NUMERO SINISTRO: 2015/150530</t>
  </si>
  <si>
    <t>SINISTRO SENZA SEGUITO (4)</t>
  </si>
  <si>
    <t>ALLAGAMENTO PIANO TERRA DA FUORIUSCITA FOGNATURA</t>
  </si>
  <si>
    <t>08/06/2015 - NUMERO SINISTRO: 2015/150535</t>
  </si>
  <si>
    <t>REIEZIONE (15)</t>
  </si>
  <si>
    <t>19/06/2015 - NUMERO SINISTRO: 2015/150584</t>
  </si>
  <si>
    <t>REIEZIONE (16)</t>
  </si>
  <si>
    <t xml:space="preserve">AMMACCATURA SERBATOIO MOTO A CAUSA DELLA CADUTA DI UN ATTREZZO DA LAVORO </t>
  </si>
  <si>
    <t>ATTO TRANSAZIONE DEL 23/06/2015</t>
  </si>
  <si>
    <t xml:space="preserve">FUORIUSCITA LIQUIDI FOGNARI </t>
  </si>
  <si>
    <t>07/07/2015 - NUMERO SINISTRO: 2015/150645</t>
  </si>
  <si>
    <t>REIEZIONE (17)</t>
  </si>
  <si>
    <t>GROSSA FALLA NELLA TUBAZIONE IDRICA, ALLAGAMENTI NEL FABBRICATO, NELLA CANTINA E NEL FABBRIGATO ATTIGUO</t>
  </si>
  <si>
    <t>09/07/2015 - NUMERO SINISTRO: 2015/150655</t>
  </si>
  <si>
    <t xml:space="preserve">23/12/2015, LIQUIDATI € 30.000 </t>
  </si>
  <si>
    <t>01/09/2016, CREDI TECH € 500</t>
  </si>
  <si>
    <t>PRIMI DI GIUGNO 2015</t>
  </si>
  <si>
    <t>FUORIUSCITA ACQUA FOGNARIE DA NS COLLETTORE, DANNI A CANTINA</t>
  </si>
  <si>
    <t>09/07/2015 - NUMERO SINISTRO: 2015/150657</t>
  </si>
  <si>
    <t>REIEZIONE (18)</t>
  </si>
  <si>
    <t>DA INIZIO ANNO 2015</t>
  </si>
  <si>
    <t>PERDITA ACQUA</t>
  </si>
  <si>
    <t>14/07/2015 - NUMERO SINISTRO: 2015/150672</t>
  </si>
  <si>
    <t xml:space="preserve">12/10/2015 - LIQUIDATI € 1.150 </t>
  </si>
  <si>
    <t>24/06/2016 NS PAGAMENTO QUOTA FRANCHIGIA DI € 500</t>
  </si>
  <si>
    <t>15/07/2015 - NUMERO SINISTRO: 2015/150679</t>
  </si>
  <si>
    <t>13/10/2015, LIQUIDATI € 600</t>
  </si>
  <si>
    <t xml:space="preserve">15/07/2016, NS PAGAMENTO QUOTA FRANCHIGIA DI € 500 </t>
  </si>
  <si>
    <t>PERDITE FOGNARIE, RIFACIMENTO SCARPATA</t>
  </si>
  <si>
    <t>27/08/2015 - NUMERO SINISTRO: 2015/150773</t>
  </si>
  <si>
    <t>14/01/2016, LIQUIDATI € 1.255</t>
  </si>
  <si>
    <t>23/09/2016, NS PAGAMENTO QUOTA FRANCHIGIA DI € 500 A CREDI TECH</t>
  </si>
  <si>
    <t>ROTTURA NS SCOLMATORE, COSPICUA QUANTITA' D'ACQUA DEFLUITA NEI BOX</t>
  </si>
  <si>
    <t>07/08/2015 - NUMERO SINISTRO: 2015/150751</t>
  </si>
  <si>
    <t>SINISTRO SENZA SEGUITO (5)</t>
  </si>
  <si>
    <t>DANNI A PAVIMENTAZIONE SOVRASTANTE AI BOX PER INFILTRAZIONI D'ACQUA</t>
  </si>
  <si>
    <t>01/10/2015 - NUMERO SINISTRO: 201562530</t>
  </si>
  <si>
    <t>SINISTRO SENZA SEGUITO (6)</t>
  </si>
  <si>
    <t xml:space="preserve">11 E 13 SETTEMBRE 2015 </t>
  </si>
  <si>
    <t>ROTTURA TUBAZIONE ACQUA ESTERNA ALL'ABITAZIONE, DANNI AL TETTUCCIO, MURETTO, PILASTRI D'INGRESSO E SMOTTAMENTO TERRA DEL VIALETTO PEDONALE</t>
  </si>
  <si>
    <t>09/10/2015 - NUMERO SINISTRO: 201563067</t>
  </si>
  <si>
    <t xml:space="preserve">15/12/2015, LIQUIDATI € 600 </t>
  </si>
  <si>
    <t>PROBLEMATICHE D'INFILTRAZIONE ACQUA</t>
  </si>
  <si>
    <t>13/10/2015 - NUMERO SINISTRO: 201563242</t>
  </si>
  <si>
    <t>SINISTRO SENZA SEGUITO (7)</t>
  </si>
  <si>
    <t>23/10/2015 - NUMERO SINISTRO: 201564201</t>
  </si>
  <si>
    <t>SINISTRO SENZA SEGUITO (8)</t>
  </si>
  <si>
    <t>FUORIUSCITA ACQUE REFLUE LURIDE SU LORO PAVIMENTAZIONE ALL'INTERNO DELL'ESERCIZIO COMMERCIALE</t>
  </si>
  <si>
    <t>12/11/2015 - NUMERO SINISTRO: 201565731</t>
  </si>
  <si>
    <t>REIEZIONE (19)</t>
  </si>
  <si>
    <t>ROTTURA TUBAZIONE ACQUEDOTTO, DANNI ALLA MURATURA ESTERNA ED INTERNA</t>
  </si>
  <si>
    <t>09/11/2015 - NUMERO SINISTRO: 201565396</t>
  </si>
  <si>
    <t>13/01/2016, LIQUIDATI € 1.350</t>
  </si>
  <si>
    <t>23/09/2016, NS PAGAMENTO QIOTA FRANCHIGIA DI € 500 A CREDI TECH</t>
  </si>
  <si>
    <t>TOMBINO CIRCOLARE PRESENTE SULLA SEDE STRADALE, PROVOCA IL TAGLIO DELLE DUE RUOTE POSTERIORI LATO DESTRO DEL CAMION</t>
  </si>
  <si>
    <t>02/12/2015 - NUMERO SINISTRO: 201567304</t>
  </si>
  <si>
    <t>20/09/2016, LIQUIDATI € 935</t>
  </si>
  <si>
    <t>08/01/2016 - NUMERO SINISTRO: 332</t>
  </si>
  <si>
    <t>SINISTRO SENZA SEGUITO (9)</t>
  </si>
  <si>
    <t>INFILTRAZIONI D'ACQUA ALLO STABILE, L'INVASIONE DI ACQUA PROVIENE DAL MURO DI CONTENIMENTO DELLA STRADA COMUNALE</t>
  </si>
  <si>
    <t>17/02/2016 - NUMERO SINISTRO: 3054</t>
  </si>
  <si>
    <t>28/03/2017, LIQUIDATI € 1.680</t>
  </si>
  <si>
    <t>30/03/2017, NS PAGAMENTO QUOTA FRANCHIGIA DI € 500 A CREDI TECH</t>
  </si>
  <si>
    <t>ANNO</t>
  </si>
  <si>
    <t>Tot. Sx Riserva</t>
  </si>
  <si>
    <t>Tot. Ris. In €</t>
  </si>
  <si>
    <t>Tot. Sx. Pag. Parziale</t>
  </si>
  <si>
    <t>Tot. Parz. Liq. In €</t>
  </si>
  <si>
    <t>Tot. Parz. Liq. a Riserva in €</t>
  </si>
  <si>
    <t>Tot. sx. Pag.</t>
  </si>
  <si>
    <t>Tot. Sx S.S.</t>
  </si>
  <si>
    <t>Sx Aperti ancora da definirsi</t>
  </si>
  <si>
    <t>Tot. Sx denunciati</t>
  </si>
  <si>
    <t>Tot. Franchigia Recuperata In €</t>
  </si>
  <si>
    <t>31.12.2013 31.12.2014</t>
  </si>
  <si>
    <t>31.12.2015 31.12.2016</t>
  </si>
  <si>
    <t xml:space="preserve">Statistica sinistri polizza RCT/O nr. </t>
  </si>
  <si>
    <t>LARIO RETI HOLDING SPA (ex Idroservice Srl)</t>
  </si>
  <si>
    <t>Anno</t>
  </si>
  <si>
    <t>Data Sinistro</t>
  </si>
  <si>
    <t>Ramo</t>
  </si>
  <si>
    <t>Contraente</t>
  </si>
  <si>
    <t xml:space="preserve">Importo Liquidato </t>
  </si>
  <si>
    <t>Importo a Riserva</t>
  </si>
  <si>
    <t>Franchigia Recuperata</t>
  </si>
  <si>
    <t>Conta Pagati</t>
  </si>
  <si>
    <t>Somme pagate</t>
  </si>
  <si>
    <t xml:space="preserve">Conta a Riserva </t>
  </si>
  <si>
    <t>Totale a Riserva</t>
  </si>
  <si>
    <t>Conta Pagati Parziali</t>
  </si>
  <si>
    <t>Totale Pagamenti Parziali</t>
  </si>
  <si>
    <t>Totale Pagamenti Parziali a Riserva</t>
  </si>
  <si>
    <t>Senza Seguito</t>
  </si>
  <si>
    <t>Totale Sinistri Denunciati</t>
  </si>
  <si>
    <t>Sinistri Aperti</t>
  </si>
  <si>
    <t xml:space="preserve">Per I Sinistri Ancora aperti ma non definiti batti nel campo degli importi uno spazio con la barra spazz.ce </t>
  </si>
  <si>
    <t>Franchigia Recuperta</t>
  </si>
  <si>
    <t>RCT/O</t>
  </si>
  <si>
    <t xml:space="preserve">Dettaglio statistica sinistri polizza RCT/O  nr. </t>
  </si>
  <si>
    <t xml:space="preserve">        Periodo 31.12.2013- 31.12.2015</t>
  </si>
  <si>
    <t>LARIO RETI HOLDING SPA (Ex. Idroservice Srl)</t>
  </si>
  <si>
    <t>Lario reti Holding Spa</t>
  </si>
  <si>
    <t>Data Apertura e Nr. Sinistro</t>
  </si>
  <si>
    <t>Descrizione Sinistro</t>
  </si>
  <si>
    <t>Totale Franchigia Recuperata</t>
  </si>
  <si>
    <r>
      <t xml:space="preserve">07/10/2014 - NUMERO SINISTRO: 2014/140940 </t>
    </r>
    <r>
      <rPr>
        <u/>
        <sz val="10"/>
        <rFont val="Comic Sans MS"/>
        <family val="4"/>
      </rPr>
      <t>26/07/2018, NUMERO SINISTRO: 089LAR</t>
    </r>
    <r>
      <rPr>
        <sz val="10"/>
        <rFont val="Comic Sans MS"/>
        <family val="4"/>
      </rPr>
      <t xml:space="preserve"> - 25/07/2018, NUMERO SINISTRO: 18LIA5002664 PER NUOVA INONDAZIONE DA LIQUIDI FOGNARI DEL 16/07/2018</t>
    </r>
  </si>
  <si>
    <t xml:space="preserve"> </t>
  </si>
  <si>
    <t>CREDITECH S.P.A. 31/03/2015 - € 500                                + CREDITECH S.P.A. 22/07/2015 - € 129</t>
  </si>
  <si>
    <t xml:space="preserve">RIVERSAMENTO FOGNARIO NEI LOCALI DEL RISTORANTE "IL CONVENTINO" DI PROPRIETA' </t>
  </si>
  <si>
    <r>
      <t>CALPESTATO TOMBINO MALCHIUSO PROVOCANDO TAGLIO E ROTTURA GOMMA ANTERIORE DESTRA DELL'</t>
    </r>
    <r>
      <rPr>
        <b/>
        <u/>
        <sz val="9"/>
        <rFont val="Comic Sans MS"/>
        <family val="4"/>
      </rPr>
      <t>AUTO INTESTATA AL MARITO</t>
    </r>
  </si>
  <si>
    <t>OGGETTO NON IDENTIFICATO STACCATOSI DA NS FURGONE, DANNEGGIA CRISTALLO</t>
  </si>
  <si>
    <t>31.12.2014 31.12.2015</t>
  </si>
  <si>
    <t>Statistica sinistri polizza RCT/O nr. 1900575</t>
  </si>
  <si>
    <t>Lloyd's of London   -       Periodo 31.12.2015 - 31.12.2018</t>
  </si>
  <si>
    <t>31.12.2016 31.12.2017</t>
  </si>
  <si>
    <t>STATISTICA ELABORATA SULLE RISULTANZE REGISTRATE DELL'ENTE - Periodo 31.12.2013 - 31.12.2015</t>
  </si>
  <si>
    <t>31.12.2017 31.12.2018</t>
  </si>
  <si>
    <t>LARIO RETI HOLDING SPA</t>
  </si>
  <si>
    <t>Dettaglio statistica sinistri polizza RCT/O  nr. 1900575</t>
  </si>
  <si>
    <t xml:space="preserve">       Lloyd's of London  -  Periodo 31.12.2015- 31.12.2018</t>
  </si>
  <si>
    <t>15/01/2016</t>
  </si>
  <si>
    <t>07/02/2016</t>
  </si>
  <si>
    <t>01/02/2016</t>
  </si>
  <si>
    <t>12/03/2016</t>
  </si>
  <si>
    <t>07/04/2016</t>
  </si>
  <si>
    <t>27/04/2016</t>
  </si>
  <si>
    <t>26/04/2016</t>
  </si>
  <si>
    <t>15/06/2016</t>
  </si>
  <si>
    <t>31/05/2016</t>
  </si>
  <si>
    <t>03/06/2016</t>
  </si>
  <si>
    <t>31/03/2016</t>
  </si>
  <si>
    <t>28/04/2016</t>
  </si>
  <si>
    <t>26/06/2016</t>
  </si>
  <si>
    <t>29/06/2016</t>
  </si>
  <si>
    <t>02/07/2016</t>
  </si>
  <si>
    <t>14/07/2016</t>
  </si>
  <si>
    <t>01/04/2016</t>
  </si>
  <si>
    <t>31/07/2016</t>
  </si>
  <si>
    <t>05/08/2016</t>
  </si>
  <si>
    <t>02/05/2016</t>
  </si>
  <si>
    <t>29/08/2016</t>
  </si>
  <si>
    <t>08/08/2016</t>
  </si>
  <si>
    <t>03/09/2016</t>
  </si>
  <si>
    <t>19/10/2016</t>
  </si>
  <si>
    <t>27/08/2016</t>
  </si>
  <si>
    <t>05/11/2016</t>
  </si>
  <si>
    <t>28/10/2016</t>
  </si>
  <si>
    <t>14/09/2016</t>
  </si>
  <si>
    <t>19/12/2016</t>
  </si>
  <si>
    <t>05/12/2016</t>
  </si>
  <si>
    <t>STATUS SINISTRO</t>
  </si>
  <si>
    <t>11/02/2016 - 001LAR</t>
  </si>
  <si>
    <t>18/02/2016 - 002LAR</t>
  </si>
  <si>
    <t>21/03/2016 - 003LAR</t>
  </si>
  <si>
    <t>05/04/2016 - 004LAR</t>
  </si>
  <si>
    <t>20/04/2016 - 005LAR</t>
  </si>
  <si>
    <t>06/05/2016 - 006LAR</t>
  </si>
  <si>
    <t>05/05/2016 - 007LAR</t>
  </si>
  <si>
    <t>10/05/2016 - 008LAR</t>
  </si>
  <si>
    <t>17/06/2016 - 009LAR</t>
  </si>
  <si>
    <t>20/06/2016 - 010LAR</t>
  </si>
  <si>
    <t>13/06/2016 - 011LAR</t>
  </si>
  <si>
    <t>28/06/2016 - 012LAR</t>
  </si>
  <si>
    <t>20/06/2016 - 013LAR</t>
  </si>
  <si>
    <t>30/06/2016 - 014LAR</t>
  </si>
  <si>
    <t>30/06/2016 - 015LAR</t>
  </si>
  <si>
    <t>20/07/2016 - 016LAR</t>
  </si>
  <si>
    <t>04/07/2016 - 017LAR</t>
  </si>
  <si>
    <t>19/07/2016 - 018LAR</t>
  </si>
  <si>
    <t>19/07/2016 - 019LAR</t>
  </si>
  <si>
    <t>19/07/2016 - 020LAR</t>
  </si>
  <si>
    <t>01/08/2016 - 021LAR</t>
  </si>
  <si>
    <t>22/08/2016 - 022LAR</t>
  </si>
  <si>
    <t>29/08/2016 - 023LAR</t>
  </si>
  <si>
    <t>15/09/2016 - 024LAR</t>
  </si>
  <si>
    <t>10/09/2016 - 025LAR</t>
  </si>
  <si>
    <t>06/09/2016 - 026LAR</t>
  </si>
  <si>
    <t>21/09/2016 - 027LAR</t>
  </si>
  <si>
    <t>18/08/2016 - 028LAR</t>
  </si>
  <si>
    <t>19/10/2016 - 029LAR</t>
  </si>
  <si>
    <t>02/11/2016 - 030LAR</t>
  </si>
  <si>
    <t>03/11/2016 - 031LAR</t>
  </si>
  <si>
    <t>24/11/2016 - 032LAR</t>
  </si>
  <si>
    <t>24/11/2016 - 033LAR</t>
  </si>
  <si>
    <t>10/01/2017 - 034LAR</t>
  </si>
  <si>
    <t>14/02/2017 - 036LAR</t>
  </si>
  <si>
    <t>20/03/2017 - 038LAR</t>
  </si>
  <si>
    <t>28/05/2017 - 049LAR</t>
  </si>
  <si>
    <t>LIQUIDATO E CHIUSO</t>
  </si>
  <si>
    <t>APERTO A RISERVA</t>
  </si>
  <si>
    <t>CHIUSO SENZA SEGUITO</t>
  </si>
  <si>
    <t>27/02/2018 - 078LAR</t>
  </si>
  <si>
    <t>22/01/2018 - 086LAR</t>
  </si>
  <si>
    <t>07/02/2017</t>
  </si>
  <si>
    <t>10/02/2017</t>
  </si>
  <si>
    <t>03/03/2017</t>
  </si>
  <si>
    <t>27/03/2017</t>
  </si>
  <si>
    <t>04/05/2017</t>
  </si>
  <si>
    <t>11/05/2017</t>
  </si>
  <si>
    <t>12/05/2017</t>
  </si>
  <si>
    <t>08/06/2017</t>
  </si>
  <si>
    <t>06/04/2017</t>
  </si>
  <si>
    <t>28/06/2017</t>
  </si>
  <si>
    <t>27/06/2017</t>
  </si>
  <si>
    <t>26/06/2017</t>
  </si>
  <si>
    <t>01/07/2017</t>
  </si>
  <si>
    <t>07/08/2017</t>
  </si>
  <si>
    <t>09/07/2017</t>
  </si>
  <si>
    <t>18/08/2017</t>
  </si>
  <si>
    <t>07/07/2017</t>
  </si>
  <si>
    <t>03/09/2017</t>
  </si>
  <si>
    <t>18/07/2017</t>
  </si>
  <si>
    <t>30/09/2017</t>
  </si>
  <si>
    <t>02/10/2017</t>
  </si>
  <si>
    <t>07/11/2017</t>
  </si>
  <si>
    <t>24/09/2017</t>
  </si>
  <si>
    <t>17/07/2017</t>
  </si>
  <si>
    <t>18/11/2017</t>
  </si>
  <si>
    <t>25/09/2017</t>
  </si>
  <si>
    <t>04/12/2017</t>
  </si>
  <si>
    <t>14/07/2017</t>
  </si>
  <si>
    <t>07/09/2017</t>
  </si>
  <si>
    <t>12/11/2017</t>
  </si>
  <si>
    <t>16/05/2017</t>
  </si>
  <si>
    <t>08/01/2017</t>
  </si>
  <si>
    <t>24/03/2017</t>
  </si>
  <si>
    <t>27/10/2017</t>
  </si>
  <si>
    <t>27/07/2017</t>
  </si>
  <si>
    <t>01/11/2017</t>
  </si>
  <si>
    <t>07/02/2017 - 035LAR</t>
  </si>
  <si>
    <t>21/02/2017 - 037LAR</t>
  </si>
  <si>
    <t>10/03/2017 - 039LAR</t>
  </si>
  <si>
    <t>28/03/2017 - 040LAR</t>
  </si>
  <si>
    <t>09/05/2017 - 041LAR</t>
  </si>
  <si>
    <t>12/05/2017 - 042LAR</t>
  </si>
  <si>
    <t>19/05/2017 - 043LAR</t>
  </si>
  <si>
    <t>09/06/2017 - 044LAR</t>
  </si>
  <si>
    <t>06/04/2017 - 045LAR</t>
  </si>
  <si>
    <t>30/06/2017 - 046LAR</t>
  </si>
  <si>
    <t>03/07/2017 - 047LAR</t>
  </si>
  <si>
    <t>29/06/2017 - 048LAR</t>
  </si>
  <si>
    <t>11/07/2017 - 050LAR</t>
  </si>
  <si>
    <t>03/07/2017 - 051LAR</t>
  </si>
  <si>
    <t>10/08/2017 - 052LAR</t>
  </si>
  <si>
    <t>09/07/2017 - 053LAR</t>
  </si>
  <si>
    <t>30/08/2017 - 054LAR</t>
  </si>
  <si>
    <t>25/07/2017 - 055LAR</t>
  </si>
  <si>
    <t>13/07/2017 - 056LAR</t>
  </si>
  <si>
    <t>01/08/2017 - 057LAR</t>
  </si>
  <si>
    <t>18/08/2017 - 058LAR</t>
  </si>
  <si>
    <t>18/09/2017 - 059LAR</t>
  </si>
  <si>
    <t>09/08/2017 - 060LAR</t>
  </si>
  <si>
    <t>30/09/2017 - 061LAR</t>
  </si>
  <si>
    <t>02/10/2017 - 062LAR</t>
  </si>
  <si>
    <t>08/11/2017 - 063LAR</t>
  </si>
  <si>
    <t>02/10/2017 - 064LAR</t>
  </si>
  <si>
    <t>05/09/2017 - 065LAR</t>
  </si>
  <si>
    <t>21/11/2017 - 066LAR</t>
  </si>
  <si>
    <t>30/11/2017 - 067LAR</t>
  </si>
  <si>
    <t>13/12/2017 - 068LAR</t>
  </si>
  <si>
    <t>16/10/2017 - 069LAR</t>
  </si>
  <si>
    <t>09/09/2017 - 070LAR</t>
  </si>
  <si>
    <t>23/02/2018 - 071LAR</t>
  </si>
  <si>
    <t>17/07/2017 - 072LAR</t>
  </si>
  <si>
    <t>17/01/2018 - 073LAR</t>
  </si>
  <si>
    <t>22/02/2018 - 074LAR</t>
  </si>
  <si>
    <t>19/12/2017 - 080LAR</t>
  </si>
  <si>
    <t>04/06/2018 - 084LAR</t>
  </si>
  <si>
    <t>02/02/2018 - 085LAR</t>
  </si>
  <si>
    <t>31/12/2016</t>
  </si>
  <si>
    <t>Altri danni beni materiali</t>
  </si>
  <si>
    <t>Danno biologico fino al 9%</t>
  </si>
  <si>
    <t>Danni Auto</t>
  </si>
  <si>
    <t>Tipo Danno</t>
  </si>
  <si>
    <t>Status Sinistro</t>
  </si>
  <si>
    <t>19/02/2018</t>
  </si>
  <si>
    <t>23/02/2018</t>
  </si>
  <si>
    <t>03/02/2018</t>
  </si>
  <si>
    <t>27/02/2018</t>
  </si>
  <si>
    <t>27/04/2018</t>
  </si>
  <si>
    <t>17/05/2018</t>
  </si>
  <si>
    <t>22/01/2018</t>
  </si>
  <si>
    <t>06/07/2018</t>
  </si>
  <si>
    <t>05/07/2018</t>
  </si>
  <si>
    <t>16/07/2018</t>
  </si>
  <si>
    <t>05/08/2018</t>
  </si>
  <si>
    <t>01/04/2018</t>
  </si>
  <si>
    <t>22/08/2018</t>
  </si>
  <si>
    <t>11/10/2018</t>
  </si>
  <si>
    <t>25/10/2018</t>
  </si>
  <si>
    <t>29/10/2018</t>
  </si>
  <si>
    <t>01/03/2018</t>
  </si>
  <si>
    <t>21/02/2018 - 075LAR</t>
  </si>
  <si>
    <t>02/03/2018 - 076LAR</t>
  </si>
  <si>
    <t>19/02/2018 - 077LAR</t>
  </si>
  <si>
    <t>27/02/2018 - 079LAR</t>
  </si>
  <si>
    <t>07/05/2018 - 081LAR</t>
  </si>
  <si>
    <t>18/05/2018 - 082LAR</t>
  </si>
  <si>
    <t>24/01/2018 - 083LAR</t>
  </si>
  <si>
    <t>09/07/2018 - 087LAR</t>
  </si>
  <si>
    <t>05/07/2018 - 088LAR</t>
  </si>
  <si>
    <t>17/07/2018 - 089LAR</t>
  </si>
  <si>
    <t>05/09/2018 - 090LAR</t>
  </si>
  <si>
    <t>20/07/2018 - 091LAR</t>
  </si>
  <si>
    <t>24/08/2018 - 092LAR</t>
  </si>
  <si>
    <t>05/11/2018 - 094LAR</t>
  </si>
  <si>
    <t>21/11/2018 - 095LAR</t>
  </si>
  <si>
    <t>08/11/2018 - 096LAR</t>
  </si>
  <si>
    <t>16/11/2018 - 097LAR</t>
  </si>
  <si>
    <t>22/11/2018 - 098LAR</t>
  </si>
  <si>
    <t>INFILTRAZIONI DI ACQUA IN UFFICI, CAUSATE DALLA TUBAZIONE GENERALE DELLA FOGNATURA</t>
  </si>
  <si>
    <t>BUCA NON SEGNALATA E PIENA D'ACQUA SUL MANTO STRADALE, PER UN CEDIMENTO DEL CHIUSINO, CAUSA CADUTA CON FRATTURA MALLEOLO PERONALE</t>
  </si>
  <si>
    <t>PERDITA NS TUBAZIONE ACQUA IN LORO PROPRIETA' PROVOCA LA MORTE DI 6 PIANTE DI LAURO MEDIANTE GROSSA POZZA STAGNANTE -</t>
  </si>
  <si>
    <t>ROTTURA TUBAZIONE ACQUA E CONSEGUENTE ALLAGAMENTO DELLE CANTINE</t>
  </si>
  <si>
    <t>INFILTRAZIONE D'ACQUA CAUSATA DALLA ROTTURA DELLA TUBAZIONE COMUNALE DI VIA PREVIATI</t>
  </si>
  <si>
    <t>ROTTURA TUBAZIONE IDRICA, CAUSA ALLAGAMENTO CANTINA CON ARREDI ED ACCESSORI CASA</t>
  </si>
  <si>
    <t>ROTTURA TUBAZIONE ANTINCENDIO ADIACENTE AL CONDOMINIO, CAUSA INFILTRAZIONI D'ACQUA CHE PROVOCANO DISTACCO DEGLI INTONACI E DELLA VERNICE NEI LOCALI INTERRATI</t>
  </si>
  <si>
    <t>ALLAGAMENTI NEL LOCALE PIANO INTERRATO</t>
  </si>
  <si>
    <t>FUORIUSCITA FOGNARIA IN BAGNO, TAVERNA, CAMERA, LAVANDERIA, RIPOSTIGLIO E GARAGE</t>
  </si>
  <si>
    <t>ROTTURA TUBAZIONE IDRICA CAUSA PERDITA D'ACQUA CHE PROVOCA DANNI AD ABITAZIONE</t>
  </si>
  <si>
    <t>ROTTURA NS TUBAZIONE CAUSA CEDIMENTO TERRENO</t>
  </si>
  <si>
    <t>NS PERDITA D'ACQUA PROVOCA ALLAGAMENTO IN CANTINA ED UMIDITA' DIFFUSA SULLE PARETI DEL BOX</t>
  </si>
  <si>
    <t>ALLAGAMENTO FABBRICATO, BAR ED AUTORIMESSA A SEGUITO DI OCCLUSIONE FOGNARIA</t>
  </si>
  <si>
    <t>USCITA DI ACQUE REFLUE DAL DEPURATORE CAUSA FRANA E DANNI IN PROPRIETA'</t>
  </si>
  <si>
    <t>CANTINA ALLAGATA, ROTTURA NS TUBAZIONE</t>
  </si>
  <si>
    <t>ROTTURA TUBAZIONE ACQUEDOTTO PROVOCA SCOSTAMENTO DEI MURI</t>
  </si>
  <si>
    <t>PERDITA D'ACQUA CAUSATA DA UNA TUBAZIONE DELLA RETE IDRICA PUBBLICA AL SERVIZIO DI ALTRE UTENZE PRIVATE, DANNI NON QUANTIFICATI, CHIEDONO RIMOZIONE DELLA TUBAZIONE E RISARCIMENTO DEI DANNI</t>
  </si>
  <si>
    <t>DURANTE NOSTRE OPERAZIONI DI SCAVO I NS TECNICI ROMPONO TUBAZIONE STRADALE CAUSANDO ALLAGAMENTI IN ABITAZIONE</t>
  </si>
  <si>
    <t xml:space="preserve">TOMBINO APERTO E NON SEGNALATO CAUSA DANNI AD AUTO </t>
  </si>
  <si>
    <t>ROTTURA DEL TUBO DELL'ACQUEDOTTO PROVOCA INFILTRAZIONI</t>
  </si>
  <si>
    <t>OTTURAZIONE LINEA FOGNARIA CAUSA RIGURGITO FOGNARIO SOTTO IL PAVIMENTO CON CONSEGUENTI PERDITE AL PIANO TERRA E SEMINTERRATO</t>
  </si>
  <si>
    <t>SCONNESSIONE DEL MANTO STRADALE NEL TRATTO DI INNESTO DI VICOLO S. GIACOMO IN VIA ROMA, CAUSA ROVINOSA CADUTA CON TRAUMA CONTUSIVO</t>
  </si>
  <si>
    <t>INTERRUZIONE DELL'EROGAZIONE IDRICA NON ANNUNCIATA PROVOCA FERMO MACCHINA E ROTTURA DI UNA APPARECCHIATURA DI TESTING SALA PROVE</t>
  </si>
  <si>
    <t>RIGURGITO FOGNARIO CAUSA FUORIUSCITA DI ACQUA DAGLI SCARICHI DEL BAGNO, CON ALLAGAMENTO DELL'APPARTAMENTO</t>
  </si>
  <si>
    <t>REITERATI RIVERSAMENTI FOGNARI PROVOCANO DANNI AL RACCOLTO</t>
  </si>
  <si>
    <t>DANNI A CAUSA DI UNA PRESUNTA OMISSIONE DI MANUTENZIONE DI UN TOMBINO STRADALE</t>
  </si>
  <si>
    <t xml:space="preserve">SVERSAMENTO FOGNARIO PROVOCA ALLAGAMENTI NELL'APPARTAMENTO ED IN GARAGE, DANNI AD IMPIANTI ELETTRICI E MOBILIA - FABBRICATO </t>
  </si>
  <si>
    <t>ALLAGAMENTI NEL FABBRICATO</t>
  </si>
  <si>
    <t>CONTINUE INFILTRAZIONI ED ALLAGAMENTI IN LORO PROPRIETA' ED IN VICOLO SCALETTA</t>
  </si>
  <si>
    <t>DANNI CAUSATI DA EVENTI METEREOLOGICI ALLUVIONALI</t>
  </si>
  <si>
    <t>NS MANCATA SEGNALAZIONE DELL'ALLAGAMENTO DEL TRATTO STRADALE DI VIA OLIVETI, DIREZIONE VIA DELL'ARTIGIANATO, IN OSNAGO, PROVOCA GRAVE DANNO ALL'AUTOMOBILE, CON ARRESTO DEL FUNZIONAMENTO DEL MOTORE</t>
  </si>
  <si>
    <t>AUTO PASSANDO SOPRA UN TOMBINO CHE SI SOLLEVAVA, SBANDANDO FINISCE IN UN'AIUOLA (OLTRE AI DANNI ALL'AUTO, CHIEDE RISARCIMENTO PER LE LESIONI AL CONDUCENTE ED AI DUE FIGLI)</t>
  </si>
  <si>
    <t>PERDITE DA NS TUBAZIONE IDRICA, PROVOCANO INFILTRAZIONI SULLA PARETE DELL'IMMOBILE</t>
  </si>
  <si>
    <t>IMPORTANTE FUORIUSCITA DI ACQUE NERE NELLE ABITAZIONI, PARE PROVOCATA DA NS LAVORI DI RIFACIMENTO DELLA TUBAZIONE NELLA MEDESIMA VIA</t>
  </si>
  <si>
    <t>SVERSAMENTO FOGNARIO SUI TERRENI DELL'AZIENDA AGRICOLA, RENDE IL RACCOLTO DEGLI STESSI NON UTILIZZABILE</t>
  </si>
  <si>
    <t>ELEVATA PRESSIONE DELL'ACQUA (9,5 BAR) PROVOCA ROTTURA DELLO SCALDABAGNO, CHE CAUSA ALLAGAMENTO E DANNI ALL'INTERNO DELL'IMMOBILE</t>
  </si>
  <si>
    <t>OTTURAZIONE FOGNARIA CAUSA GETTI D'ACQUA DALLE PILETTE DI SCARICO ALLAGANDO, PER CIRCA 30 CM, L'AUTORIMESSA E LO SCANTINATO</t>
  </si>
  <si>
    <t>INNALZAMENTO ANOMALO DELLA PRESSIONE IDRICA (12 BAR ANZICHE' 4 BAR)</t>
  </si>
  <si>
    <t xml:space="preserve">TOMBINO DEL GAS IN GHISA NON ANCORATO A TERRA E NON SEGNALATO IN MERATE, VIA CAMPI, DIREZIONE CENTRO, CAUSA DANNI AL CERCHIONE E DUE TAGLI AL PNEUMATICO DESTRO DELL'AUTO </t>
  </si>
  <si>
    <t>ROTTURA TUBAZIONE IDRICA, CAUSA L'ALLAGAMENTO DEL GIARDINO</t>
  </si>
  <si>
    <t>ROTTURA DI UNA TUBAZIONE IDRICA SU STRADA ADIACENTE ALLA PROPRIA ABITAZIONE, CAUSA ALLAGAMENTO DEI DUE LOCALI SEMINTERRATI</t>
  </si>
  <si>
    <t>DURANTE NS RIPARAZIONE DEI TUBI DELL'ACQUA, SI CAUSA PERDITA TUBAZIONE GAS</t>
  </si>
  <si>
    <t>SOSPENSIONE EROGAZIONE IDRICA SENZA PREAVVISO CAUSA DANNI ALLE PRENOTAZIONI DEL RISTORANTE ED A DIVERSI ELETTRODOMESTICI</t>
  </si>
  <si>
    <t>GUASTO ALL'IMPIANTO DI DOSAGGIO IPOCLORITO C/O LA STAZIONE DI POMPAGGIO "SORCANE", CAUSA LA MORIA DI 10/12 QUINTALI DI PESCI (SALMONIDI)</t>
  </si>
  <si>
    <t>AUTO URTA TOMBINO SOLLEVATOSI DALLA SEDE STRADALE, CAUSANDO DANNI ALL'AUTO MEDESIMA ED ALLA PROPRIA PERSONA</t>
  </si>
  <si>
    <t>ENTRATA D'ACQUA NELLE TUBATURE DEL GAS, PROVOCA DANNI ALLA CALDAIA</t>
  </si>
  <si>
    <t>RIGURGITO FOGNARIO IN CANTINA</t>
  </si>
  <si>
    <t>BUCA NON SEGNALATA PROVOCA CADUTA CON LESIONI E PROGNOSI DI 15 GIORNI</t>
  </si>
  <si>
    <t>RIGURGITO FOGNARIO, TRAMITE IL SOLLEVAMENTO DEL COPERCHIO DELLA CAMERETTA FOGNARIA, PROVOCA GRAVI DANNI ALLE PARTI COMUNI ED ALLE PROPRIETA' PRIVATE</t>
  </si>
  <si>
    <t>INFILTRAZIONI DI LIQUAMI PROVENIENTI DA UNO SCARICO DI FOGNATURA PUBBLICA</t>
  </si>
  <si>
    <t>RIGURGITI DI ACQUA CHIARA PROVOCANO ALLAGAMENTO E TRASUDAMENTO DEL BOX CONDOMINIALE</t>
  </si>
  <si>
    <t>NS SCAVO CAUSA INFILTRAZIONI ED ALLAGAMENTI IN GARAGE</t>
  </si>
  <si>
    <t>PERDITA DA TUBAZIONE DELL'ACQUEDOTTO, CAUSA INFILTRAZIONI NELL'IMMOBILE</t>
  </si>
  <si>
    <t>ROTTURA TUBAZIONE DELL'ACQUEDOTTO CAUSA ANOMALA EROGAZIONE IDRICA E DANNI ALLA CALDAIA ED INFILTRAZIONI</t>
  </si>
  <si>
    <t>ROTTURA TUBAZIONE FOGNARIA CAUSA ALLAGAMENTO C/O L'IMMOBILE</t>
  </si>
  <si>
    <t>MAL FUNZIONAMENTO DI UNA VALVOLA DELL'IDRANTE PROVOCA PERDITA IDRICA ED INFILTRAZIONI NELL'EDIFICIO"</t>
  </si>
  <si>
    <t>PERDITA DAL POZZETTO DELL'ACQUEDOTTO PROVOCA INFILTRAZIONI IN CANTINA</t>
  </si>
  <si>
    <t>OCCLUSIONE RETE FOGNARIA CAUSA ALLAGAMENTO TERRENO E LOCALI</t>
  </si>
  <si>
    <t>FUORIUSCITA DI LIQUAME A SEGUITO NS INTERVENTO SU RETE FOGNARIA</t>
  </si>
  <si>
    <t>RIGURGITI DI FOGNA C/O IL BAGNO DELL'UFFICIO AL PIANO TERRENO, DANNEGGIANO LA PORTA D'INGRESSO</t>
  </si>
  <si>
    <t>FUORIUSCITA DI LIQUAMI E COMBUSTIBILI DAL TOMBINO FOGNARIO, CHE ALLAGANO TERRENO ED ORTO CIRCOSTANTE</t>
  </si>
  <si>
    <t>FUORIUSCITA DI ACQUA DALLE TUBATURE DELL'ACQUEDOTTO, PROVOCANO INFILTRAZIONI E DANNI AL PIANO INTERRATO DELLO STABILE</t>
  </si>
  <si>
    <t>TOMBINO FUORI SEDE PROVOCA DANNI AI PNEUMATICI ED AI CERCHIONI AUTO</t>
  </si>
  <si>
    <t>TOMBINO SCOPERCHIATO CAUSA DANNI ALL'AUTOVETTURA ANDANDO CONTRO IL PARAPETTO DELLA STRADA</t>
  </si>
  <si>
    <t>PERDITA D'ACQUA DALLA TUBAZIONE DI VIA DIAZ/VIA CONFALONIERI, CAUSA INFILTRAZIONI NEI MURI DELL'ABITAZIONE</t>
  </si>
  <si>
    <t>INFILTRAZIONI D'ACQUA NEL LOCALE IMMONDIZIA DEL CONDOMINIO BELLAVISTA, CAUSATE DAL TROPPO PIENO DEL SERBATOIO COMUNALE</t>
  </si>
  <si>
    <t>Idroservice Srl</t>
  </si>
  <si>
    <t>FUORIUSCITA ACQUA MISTA FOGNA</t>
  </si>
  <si>
    <t>FUORIUSCITA ACQUE NERE ALL'INTERNO DEL NEGOZIO, 10 CM PER TUTTA LA SUPERFICIE</t>
  </si>
  <si>
    <t>SCOPPIO TUBAZIONI IDRICHE NELL'ABITAZIONE, CAUSANO INFILTRAZIONI ED ALLAGAMENTI NEL BAR SOTTOSTANTE</t>
  </si>
  <si>
    <t>ALLAGAMENTO DEL GARAGE E DELL'ORTO PROVOCATO DALLA ROTTURA DI UNA TUBAZIONE DELL'ACQUEDOTTO</t>
  </si>
  <si>
    <t>INONDAZIONE LIQUIDI FOGNARI</t>
  </si>
  <si>
    <t>Importo Liquidato al lordo della franchigia contrattuale</t>
  </si>
  <si>
    <t>Tot. liq. In € al lordo della franchigia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</si>
</sst>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€&quot;\ #,##0;[Red]\-&quot;€&quot;\ #,##0"/>
    <numFmt numFmtId="8" formatCode="&quot;€&quot;\ #,##0.00;[Red]\-&quot;€&quot;\ #,##0.00"/>
    <numFmt numFmtId="41" formatCode="_-* #,##0_-;\-* #,##0_-;_-* &quot;-&quot;_-;_-@_-"/>
    <numFmt numFmtId="164" formatCode="&quot;€&quot;\ #,##0.00"/>
    <numFmt numFmtId="165" formatCode="_-* #,##0.00_-;\-* #,##0.00_-;_-* &quot;-&quot;_-;_-@_-"/>
    <numFmt numFmtId="166" formatCode="#,##0.00\ _€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mic Sans MS"/>
      <family val="4"/>
    </font>
    <font>
      <b/>
      <sz val="10"/>
      <name val="Comic Sans MS"/>
      <family val="4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omic Sans MS"/>
      <family val="4"/>
    </font>
    <font>
      <sz val="8"/>
      <name val="Arial"/>
      <family val="2"/>
    </font>
    <font>
      <b/>
      <sz val="9"/>
      <name val="Comic Sans MS"/>
      <family val="4"/>
    </font>
    <font>
      <b/>
      <u/>
      <sz val="9"/>
      <name val="Comic Sans MS"/>
      <family val="4"/>
    </font>
    <font>
      <u/>
      <sz val="10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13" fillId="0" borderId="0"/>
    <xf numFmtId="0" fontId="6" fillId="0" borderId="0"/>
    <xf numFmtId="0" fontId="22" fillId="0" borderId="0"/>
  </cellStyleXfs>
  <cellXfs count="128">
    <xf numFmtId="0" fontId="0" fillId="0" borderId="0" xfId="0"/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wrapText="1"/>
    </xf>
    <xf numFmtId="1" fontId="8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7" xfId="0" applyFont="1" applyFill="1" applyBorder="1" applyAlignment="1">
      <alignment horizontal="center"/>
    </xf>
    <xf numFmtId="14" fontId="9" fillId="0" borderId="7" xfId="0" applyNumberFormat="1" applyFont="1" applyFill="1" applyBorder="1" applyAlignment="1">
      <alignment horizontal="center"/>
    </xf>
    <xf numFmtId="0" fontId="9" fillId="0" borderId="7" xfId="0" applyFont="1" applyFill="1" applyBorder="1"/>
    <xf numFmtId="165" fontId="9" fillId="0" borderId="7" xfId="1" applyNumberFormat="1" applyFont="1" applyFill="1" applyBorder="1" applyAlignment="1">
      <alignment wrapText="1"/>
    </xf>
    <xf numFmtId="1" fontId="9" fillId="0" borderId="7" xfId="1" applyNumberFormat="1" applyFont="1" applyFill="1" applyBorder="1"/>
    <xf numFmtId="1" fontId="9" fillId="0" borderId="7" xfId="1" applyNumberFormat="1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15" fillId="4" borderId="7" xfId="0" applyFont="1" applyFill="1" applyBorder="1"/>
    <xf numFmtId="4" fontId="15" fillId="4" borderId="7" xfId="0" applyNumberFormat="1" applyFont="1" applyFill="1" applyBorder="1"/>
    <xf numFmtId="0" fontId="10" fillId="5" borderId="7" xfId="0" applyFont="1" applyFill="1" applyBorder="1"/>
    <xf numFmtId="1" fontId="0" fillId="0" borderId="7" xfId="0" applyNumberFormat="1" applyBorder="1"/>
    <xf numFmtId="0" fontId="0" fillId="0" borderId="7" xfId="0" applyBorder="1"/>
    <xf numFmtId="1" fontId="0" fillId="0" borderId="9" xfId="0" applyNumberFormat="1" applyBorder="1"/>
    <xf numFmtId="164" fontId="0" fillId="0" borderId="7" xfId="0" applyNumberFormat="1" applyBorder="1"/>
    <xf numFmtId="0" fontId="12" fillId="0" borderId="0" xfId="0" applyFont="1"/>
    <xf numFmtId="0" fontId="2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64" fontId="8" fillId="0" borderId="0" xfId="0" applyNumberFormat="1" applyFont="1" applyBorder="1" applyAlignment="1">
      <alignment horizontal="right" vertical="top" wrapText="1"/>
    </xf>
    <xf numFmtId="0" fontId="10" fillId="5" borderId="0" xfId="0" applyFont="1" applyFill="1" applyBorder="1"/>
    <xf numFmtId="1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0" fontId="9" fillId="0" borderId="14" xfId="0" applyFont="1" applyFill="1" applyBorder="1" applyAlignment="1">
      <alignment horizontal="center"/>
    </xf>
    <xf numFmtId="14" fontId="9" fillId="0" borderId="14" xfId="0" applyNumberFormat="1" applyFont="1" applyFill="1" applyBorder="1" applyAlignment="1">
      <alignment horizontal="center"/>
    </xf>
    <xf numFmtId="165" fontId="9" fillId="0" borderId="14" xfId="1" applyNumberFormat="1" applyFont="1" applyFill="1" applyBorder="1" applyAlignment="1">
      <alignment wrapText="1"/>
    </xf>
    <xf numFmtId="1" fontId="9" fillId="0" borderId="14" xfId="1" applyNumberFormat="1" applyFont="1" applyFill="1" applyBorder="1" applyAlignment="1">
      <alignment horizontal="center" wrapText="1"/>
    </xf>
    <xf numFmtId="164" fontId="14" fillId="6" borderId="7" xfId="2" applyNumberFormat="1" applyFont="1" applyFill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10" fillId="4" borderId="8" xfId="0" applyFont="1" applyFill="1" applyBorder="1"/>
    <xf numFmtId="164" fontId="10" fillId="4" borderId="8" xfId="0" applyNumberFormat="1" applyFont="1" applyFill="1" applyBorder="1"/>
    <xf numFmtId="164" fontId="0" fillId="0" borderId="0" xfId="0" applyNumberFormat="1"/>
    <xf numFmtId="0" fontId="10" fillId="4" borderId="0" xfId="0" applyFont="1" applyFill="1" applyBorder="1"/>
    <xf numFmtId="4" fontId="10" fillId="4" borderId="0" xfId="0" applyNumberFormat="1" applyFont="1" applyFill="1" applyBorder="1"/>
    <xf numFmtId="0" fontId="0" fillId="0" borderId="0" xfId="0"/>
    <xf numFmtId="0" fontId="8" fillId="0" borderId="0" xfId="0" applyFont="1" applyBorder="1" applyAlignment="1">
      <alignment vertical="top" wrapText="1"/>
    </xf>
    <xf numFmtId="0" fontId="16" fillId="0" borderId="0" xfId="0" applyFont="1" applyFill="1" applyBorder="1" applyAlignment="1">
      <alignment horizontal="left" vertical="top" wrapText="1"/>
    </xf>
    <xf numFmtId="6" fontId="8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/>
    <xf numFmtId="0" fontId="0" fillId="0" borderId="0" xfId="0"/>
    <xf numFmtId="0" fontId="10" fillId="4" borderId="7" xfId="0" applyFont="1" applyFill="1" applyBorder="1"/>
    <xf numFmtId="4" fontId="10" fillId="4" borderId="7" xfId="0" applyNumberFormat="1" applyFont="1" applyFill="1" applyBorder="1"/>
    <xf numFmtId="0" fontId="0" fillId="0" borderId="0" xfId="0"/>
    <xf numFmtId="4" fontId="0" fillId="0" borderId="0" xfId="0" applyNumberFormat="1"/>
    <xf numFmtId="14" fontId="8" fillId="0" borderId="7" xfId="0" applyNumberFormat="1" applyFont="1" applyFill="1" applyBorder="1" applyAlignment="1">
      <alignment horizontal="center" wrapText="1"/>
    </xf>
    <xf numFmtId="0" fontId="8" fillId="0" borderId="7" xfId="0" applyFont="1" applyFill="1" applyBorder="1" applyAlignment="1"/>
    <xf numFmtId="0" fontId="8" fillId="0" borderId="7" xfId="0" applyFont="1" applyBorder="1" applyAlignment="1">
      <alignment wrapText="1"/>
    </xf>
    <xf numFmtId="164" fontId="14" fillId="6" borderId="7" xfId="2" applyNumberFormat="1" applyFont="1" applyFill="1" applyBorder="1" applyAlignment="1"/>
    <xf numFmtId="0" fontId="16" fillId="0" borderId="7" xfId="0" applyFont="1" applyFill="1" applyBorder="1" applyAlignment="1">
      <alignment horizontal="left" wrapText="1"/>
    </xf>
    <xf numFmtId="6" fontId="8" fillId="0" borderId="7" xfId="0" applyNumberFormat="1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 wrapText="1"/>
    </xf>
    <xf numFmtId="164" fontId="8" fillId="0" borderId="7" xfId="0" applyNumberFormat="1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left" wrapText="1"/>
    </xf>
    <xf numFmtId="14" fontId="8" fillId="0" borderId="7" xfId="0" applyNumberFormat="1" applyFont="1" applyBorder="1" applyAlignment="1">
      <alignment wrapText="1"/>
    </xf>
    <xf numFmtId="2" fontId="16" fillId="0" borderId="7" xfId="0" applyNumberFormat="1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center" wrapText="1"/>
    </xf>
    <xf numFmtId="0" fontId="9" fillId="0" borderId="14" xfId="0" applyFont="1" applyFill="1" applyBorder="1" applyAlignment="1"/>
    <xf numFmtId="1" fontId="9" fillId="0" borderId="14" xfId="1" applyNumberFormat="1" applyFont="1" applyFill="1" applyBorder="1" applyAlignment="1"/>
    <xf numFmtId="0" fontId="9" fillId="0" borderId="7" xfId="0" applyFont="1" applyFill="1" applyBorder="1" applyAlignment="1"/>
    <xf numFmtId="0" fontId="19" fillId="0" borderId="7" xfId="0" applyFont="1" applyBorder="1" applyAlignment="1">
      <alignment wrapText="1"/>
    </xf>
    <xf numFmtId="0" fontId="8" fillId="0" borderId="7" xfId="0" applyFont="1" applyBorder="1" applyAlignment="1"/>
    <xf numFmtId="0" fontId="20" fillId="0" borderId="7" xfId="0" applyFont="1" applyFill="1" applyBorder="1" applyAlignment="1" applyProtection="1">
      <alignment wrapText="1"/>
    </xf>
    <xf numFmtId="0" fontId="21" fillId="0" borderId="7" xfId="0" applyFont="1" applyBorder="1" applyAlignment="1"/>
    <xf numFmtId="164" fontId="21" fillId="0" borderId="7" xfId="0" applyNumberFormat="1" applyFont="1" applyBorder="1" applyAlignment="1">
      <alignment wrapText="1"/>
    </xf>
    <xf numFmtId="164" fontId="20" fillId="0" borderId="7" xfId="0" applyNumberFormat="1" applyFont="1" applyFill="1" applyBorder="1" applyAlignment="1" applyProtection="1">
      <alignment horizontal="right" wrapText="1"/>
    </xf>
    <xf numFmtId="8" fontId="8" fillId="0" borderId="7" xfId="0" applyNumberFormat="1" applyFont="1" applyFill="1" applyBorder="1" applyAlignment="1">
      <alignment horizontal="right"/>
    </xf>
    <xf numFmtId="0" fontId="16" fillId="0" borderId="7" xfId="3" applyFont="1" applyFill="1" applyBorder="1" applyAlignment="1">
      <alignment horizontal="left" wrapText="1"/>
    </xf>
    <xf numFmtId="166" fontId="21" fillId="0" borderId="7" xfId="0" applyNumberFormat="1" applyFont="1" applyFill="1" applyBorder="1" applyAlignment="1">
      <alignment wrapText="1"/>
    </xf>
    <xf numFmtId="166" fontId="20" fillId="0" borderId="7" xfId="0" applyNumberFormat="1" applyFont="1" applyFill="1" applyBorder="1" applyAlignment="1" applyProtection="1">
      <alignment horizontal="right" wrapText="1"/>
    </xf>
    <xf numFmtId="0" fontId="20" fillId="2" borderId="7" xfId="0" applyFont="1" applyFill="1" applyBorder="1" applyAlignment="1" applyProtection="1">
      <alignment wrapText="1"/>
    </xf>
    <xf numFmtId="0" fontId="16" fillId="0" borderId="7" xfId="3" applyFont="1" applyFill="1" applyBorder="1" applyAlignment="1">
      <alignment horizontal="left" vertical="top" wrapText="1"/>
    </xf>
    <xf numFmtId="2" fontId="16" fillId="0" borderId="7" xfId="3" applyNumberFormat="1" applyFont="1" applyFill="1" applyBorder="1" applyAlignment="1">
      <alignment vertical="top" wrapText="1"/>
    </xf>
    <xf numFmtId="0" fontId="0" fillId="0" borderId="7" xfId="0" applyBorder="1" applyAlignment="1">
      <alignment wrapText="1"/>
    </xf>
    <xf numFmtId="164" fontId="20" fillId="0" borderId="4" xfId="0" applyNumberFormat="1" applyFont="1" applyFill="1" applyBorder="1" applyAlignment="1" applyProtection="1">
      <alignment horizontal="right" wrapText="1"/>
    </xf>
    <xf numFmtId="8" fontId="8" fillId="0" borderId="5" xfId="0" applyNumberFormat="1" applyFont="1" applyFill="1" applyBorder="1" applyAlignment="1">
      <alignment horizontal="right"/>
    </xf>
    <xf numFmtId="2" fontId="16" fillId="0" borderId="7" xfId="3" applyNumberFormat="1" applyFont="1" applyFill="1" applyBorder="1" applyAlignment="1">
      <alignment wrapText="1"/>
    </xf>
    <xf numFmtId="2" fontId="16" fillId="0" borderId="7" xfId="4" applyNumberFormat="1" applyFont="1" applyFill="1" applyBorder="1" applyAlignment="1">
      <alignment wrapText="1"/>
    </xf>
    <xf numFmtId="164" fontId="0" fillId="0" borderId="0" xfId="0" applyNumberFormat="1" applyAlignment="1"/>
    <xf numFmtId="164" fontId="8" fillId="0" borderId="0" xfId="0" applyNumberFormat="1" applyFont="1" applyBorder="1" applyAlignment="1">
      <alignment vertical="top" wrapText="1"/>
    </xf>
    <xf numFmtId="164" fontId="8" fillId="0" borderId="0" xfId="2" applyNumberFormat="1" applyFont="1" applyFill="1" applyBorder="1"/>
    <xf numFmtId="164" fontId="8" fillId="0" borderId="0" xfId="0" applyNumberFormat="1" applyFont="1" applyFill="1" applyBorder="1" applyAlignment="1">
      <alignment vertical="top" wrapText="1"/>
    </xf>
    <xf numFmtId="8" fontId="8" fillId="0" borderId="0" xfId="0" applyNumberFormat="1" applyFont="1" applyFill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 vertical="top" wrapText="1"/>
    </xf>
    <xf numFmtId="4" fontId="16" fillId="0" borderId="0" xfId="0" applyNumberFormat="1" applyFont="1" applyFill="1" applyBorder="1" applyAlignment="1">
      <alignment horizontal="right" vertical="top" wrapText="1"/>
    </xf>
    <xf numFmtId="8" fontId="8" fillId="0" borderId="0" xfId="0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/>
    <xf numFmtId="0" fontId="16" fillId="0" borderId="7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2" borderId="13" xfId="0" applyFill="1" applyBorder="1" applyAlignment="1">
      <alignment horizontal="center" wrapText="1"/>
    </xf>
  </cellXfs>
  <cellStyles count="5">
    <cellStyle name="Migliaia [0]" xfId="1" builtinId="6"/>
    <cellStyle name="Normale" xfId="0" builtinId="0"/>
    <cellStyle name="Normale 2" xfId="3"/>
    <cellStyle name="Normale 3" xfId="4"/>
    <cellStyle name="Normale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C7" workbookViewId="0">
      <selection activeCell="E16" sqref="E16"/>
    </sheetView>
  </sheetViews>
  <sheetFormatPr defaultRowHeight="14.4" x14ac:dyDescent="0.3"/>
  <cols>
    <col min="1" max="1" width="11.77734375" customWidth="1"/>
    <col min="3" max="3" width="12.33203125" bestFit="1" customWidth="1"/>
    <col min="4" max="4" width="13.5546875" customWidth="1"/>
    <col min="5" max="5" width="13.77734375" customWidth="1"/>
    <col min="6" max="6" width="13.44140625" customWidth="1"/>
    <col min="8" max="8" width="12.109375" bestFit="1" customWidth="1"/>
    <col min="10" max="10" width="12.109375" customWidth="1"/>
    <col min="11" max="11" width="12.33203125" customWidth="1"/>
    <col min="12" max="12" width="13.5546875" bestFit="1" customWidth="1"/>
  </cols>
  <sheetData>
    <row r="1" spans="1:12" ht="45" customHeight="1" thickTop="1" thickBot="1" x14ac:dyDescent="0.35">
      <c r="A1" s="110" t="s">
        <v>195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2"/>
    </row>
    <row r="2" spans="1:12" ht="29.25" customHeight="1" thickTop="1" x14ac:dyDescent="0.3">
      <c r="A2" s="113" t="s">
        <v>194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2"/>
    </row>
    <row r="3" spans="1:12" ht="29.25" customHeight="1" x14ac:dyDescent="0.3">
      <c r="A3" s="115" t="s">
        <v>233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8"/>
    </row>
    <row r="4" spans="1:12" s="3" customFormat="1" ht="63" x14ac:dyDescent="0.25">
      <c r="A4" s="4" t="s">
        <v>181</v>
      </c>
      <c r="B4" s="5" t="s">
        <v>182</v>
      </c>
      <c r="C4" s="6" t="s">
        <v>183</v>
      </c>
      <c r="D4" s="5" t="s">
        <v>184</v>
      </c>
      <c r="E4" s="7" t="s">
        <v>185</v>
      </c>
      <c r="F4" s="6" t="s">
        <v>186</v>
      </c>
      <c r="G4" s="5" t="s">
        <v>187</v>
      </c>
      <c r="H4" s="6" t="s">
        <v>501</v>
      </c>
      <c r="I4" s="8" t="s">
        <v>188</v>
      </c>
      <c r="J4" s="6" t="s">
        <v>189</v>
      </c>
      <c r="K4" s="6" t="s">
        <v>190</v>
      </c>
      <c r="L4" s="6" t="s">
        <v>191</v>
      </c>
    </row>
    <row r="5" spans="1:12" ht="39" customHeight="1" x14ac:dyDescent="0.4">
      <c r="A5" s="9" t="s">
        <v>192</v>
      </c>
      <c r="B5" s="10">
        <f>'RCT-O -Dettaglio'!$N$37</f>
        <v>0</v>
      </c>
      <c r="C5" s="11">
        <f>'RCT-O -Dettaglio'!$O$37</f>
        <v>0</v>
      </c>
      <c r="D5" s="10">
        <f>'RCT-O -Dettaglio'!$P$37</f>
        <v>0</v>
      </c>
      <c r="E5" s="11">
        <f>'RCT-O -Dettaglio'!$Q$37</f>
        <v>0</v>
      </c>
      <c r="F5" s="11">
        <f>'RCT-O -Dettaglio'!$R$37</f>
        <v>0</v>
      </c>
      <c r="G5" s="10">
        <f>'RCT-O -Dettaglio'!$L$37</f>
        <v>17</v>
      </c>
      <c r="H5" s="11">
        <f>'RCT-O -Dettaglio'!$M$37</f>
        <v>44981.599999999999</v>
      </c>
      <c r="I5" s="10">
        <f>'RCT-O -Dettaglio'!$S$37</f>
        <v>14</v>
      </c>
      <c r="J5" s="10">
        <f>'RCT-O -Dettaglio'!$U$37</f>
        <v>0</v>
      </c>
      <c r="K5" s="10">
        <f>'RCT-O -Dettaglio'!$T$37</f>
        <v>31</v>
      </c>
      <c r="L5" s="12">
        <f>'RCT-O -Dettaglio'!$AA$37</f>
        <v>7854</v>
      </c>
    </row>
    <row r="6" spans="1:12" ht="9" customHeight="1" x14ac:dyDescent="0.4">
      <c r="A6" s="13"/>
      <c r="B6" s="14"/>
      <c r="C6" s="15"/>
      <c r="D6" s="14"/>
      <c r="E6" s="15"/>
      <c r="F6" s="15"/>
      <c r="G6" s="14"/>
      <c r="H6" s="15"/>
      <c r="I6" s="14"/>
      <c r="J6" s="14"/>
      <c r="K6" s="14"/>
    </row>
    <row r="7" spans="1:12" ht="39" customHeight="1" x14ac:dyDescent="0.4">
      <c r="A7" s="9" t="s">
        <v>229</v>
      </c>
      <c r="B7" s="10">
        <f>'RCT-O -Dettaglio'!$N$66</f>
        <v>0</v>
      </c>
      <c r="C7" s="11">
        <f>'RCT-O -Dettaglio'!$O$66</f>
        <v>0</v>
      </c>
      <c r="D7" s="10">
        <f>'RCT-O -Dettaglio'!$P$66</f>
        <v>0</v>
      </c>
      <c r="E7" s="11">
        <f>'RCT-O -Dettaglio'!$Q$66</f>
        <v>0</v>
      </c>
      <c r="F7" s="11">
        <f>'RCT-O -Dettaglio'!$R$66</f>
        <v>0</v>
      </c>
      <c r="G7" s="10">
        <f>'RCT-O -Dettaglio'!$L$66</f>
        <v>12</v>
      </c>
      <c r="H7" s="11">
        <f>'RCT-O -Dettaglio'!$M$66</f>
        <v>42672</v>
      </c>
      <c r="I7" s="10">
        <f>'RCT-O -Dettaglio'!$S$66</f>
        <v>14</v>
      </c>
      <c r="J7" s="10">
        <f>'RCT-O -Dettaglio'!$U$66</f>
        <v>0</v>
      </c>
      <c r="K7" s="10">
        <f>'RCT-O -Dettaglio'!$T$66</f>
        <v>26</v>
      </c>
      <c r="L7" s="12">
        <f>'RCT-O -Dettaglio'!$AA$66</f>
        <v>4637</v>
      </c>
    </row>
    <row r="8" spans="1:12" ht="16.8" x14ac:dyDescent="0.4">
      <c r="A8" s="13"/>
      <c r="B8" s="14"/>
      <c r="C8" s="15"/>
      <c r="D8" s="14"/>
      <c r="E8" s="15"/>
      <c r="F8" s="15"/>
      <c r="G8" s="14"/>
      <c r="H8" s="15"/>
      <c r="I8" s="14"/>
      <c r="J8" s="14"/>
      <c r="K8" s="14"/>
      <c r="L8" s="16"/>
    </row>
    <row r="9" spans="1:12" ht="29.25" customHeight="1" x14ac:dyDescent="0.3">
      <c r="A9" s="113" t="s">
        <v>230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2"/>
    </row>
    <row r="10" spans="1:12" ht="29.25" customHeight="1" x14ac:dyDescent="0.3">
      <c r="A10" s="115" t="s">
        <v>231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7"/>
    </row>
    <row r="11" spans="1:12" s="3" customFormat="1" ht="63" x14ac:dyDescent="0.25">
      <c r="A11" s="4" t="s">
        <v>181</v>
      </c>
      <c r="B11" s="5" t="s">
        <v>182</v>
      </c>
      <c r="C11" s="6" t="s">
        <v>183</v>
      </c>
      <c r="D11" s="5" t="s">
        <v>184</v>
      </c>
      <c r="E11" s="7" t="s">
        <v>185</v>
      </c>
      <c r="F11" s="6" t="s">
        <v>186</v>
      </c>
      <c r="G11" s="5" t="s">
        <v>187</v>
      </c>
      <c r="H11" s="6" t="s">
        <v>501</v>
      </c>
      <c r="I11" s="8" t="s">
        <v>188</v>
      </c>
      <c r="J11" s="6" t="s">
        <v>189</v>
      </c>
      <c r="K11" s="6" t="s">
        <v>190</v>
      </c>
      <c r="L11" s="6" t="s">
        <v>191</v>
      </c>
    </row>
    <row r="12" spans="1:12" ht="39" customHeight="1" x14ac:dyDescent="0.4">
      <c r="A12" s="9" t="s">
        <v>193</v>
      </c>
      <c r="B12" s="10">
        <f>'RCT-O -Dettaglio'!$N$112</f>
        <v>4</v>
      </c>
      <c r="C12" s="11">
        <f>'RCT-O -Dettaglio'!$O$112</f>
        <v>66000</v>
      </c>
      <c r="D12" s="10">
        <f>'RCT-O -Dettaglio'!$P$112</f>
        <v>0</v>
      </c>
      <c r="E12" s="11">
        <f>'RCT-O -Dettaglio'!$Q$112</f>
        <v>0</v>
      </c>
      <c r="F12" s="11">
        <f>'RCT-O -Dettaglio'!$R$112</f>
        <v>0</v>
      </c>
      <c r="G12" s="10">
        <f>'RCT-O -Dettaglio'!$L$112</f>
        <v>23</v>
      </c>
      <c r="H12" s="11">
        <f>'RCT-O -Dettaglio'!$M$112</f>
        <v>52530</v>
      </c>
      <c r="I12" s="10">
        <f>'RCT-O -Dettaglio'!$S$112</f>
        <v>12</v>
      </c>
      <c r="J12" s="10">
        <f>'RCT-O -Dettaglio'!$U$112</f>
        <v>0</v>
      </c>
      <c r="K12" s="10">
        <f>'RCT-O -Dettaglio'!$T$112</f>
        <v>39</v>
      </c>
      <c r="L12" s="12">
        <f>'RCT-O -Dettaglio'!$AA$112</f>
        <v>35230</v>
      </c>
    </row>
    <row r="13" spans="1:12" ht="9" customHeight="1" x14ac:dyDescent="0.4">
      <c r="A13" s="13"/>
      <c r="B13" s="14"/>
      <c r="C13" s="15"/>
      <c r="D13" s="14"/>
      <c r="E13" s="15"/>
      <c r="F13" s="15"/>
      <c r="G13" s="14"/>
      <c r="H13" s="15"/>
      <c r="I13" s="14"/>
      <c r="J13" s="14"/>
      <c r="K13" s="14"/>
    </row>
    <row r="14" spans="1:12" ht="39" customHeight="1" x14ac:dyDescent="0.4">
      <c r="A14" s="9" t="s">
        <v>232</v>
      </c>
      <c r="B14" s="10">
        <f>'RCT-O -Dettaglio'!$N$155</f>
        <v>13</v>
      </c>
      <c r="C14" s="11">
        <f>'RCT-O -Dettaglio'!$O$155</f>
        <v>91000</v>
      </c>
      <c r="D14" s="10">
        <f>'RCT-O -Dettaglio'!$P$155</f>
        <v>0</v>
      </c>
      <c r="E14" s="11">
        <f>'RCT-O -Dettaglio'!$Q$155</f>
        <v>0</v>
      </c>
      <c r="F14" s="11">
        <f>'RCT-O -Dettaglio'!$R$155</f>
        <v>0</v>
      </c>
      <c r="G14" s="10">
        <f>'RCT-O -Dettaglio'!$L$155</f>
        <v>19</v>
      </c>
      <c r="H14" s="11">
        <f>'RCT-O -Dettaglio'!$M$155</f>
        <v>54458.33</v>
      </c>
      <c r="I14" s="10">
        <f>'RCT-O -Dettaglio'!$S$155</f>
        <v>8</v>
      </c>
      <c r="J14" s="10">
        <f>'RCT-O -Dettaglio'!$U$155</f>
        <v>0</v>
      </c>
      <c r="K14" s="10">
        <f>'RCT-O -Dettaglio'!$T$155</f>
        <v>40</v>
      </c>
      <c r="L14" s="12">
        <f>'RCT-O -Dettaglio'!$AA$155</f>
        <v>27726</v>
      </c>
    </row>
    <row r="15" spans="1:12" ht="9" customHeight="1" x14ac:dyDescent="0.4">
      <c r="A15" s="13"/>
      <c r="B15" s="14"/>
      <c r="C15" s="15"/>
      <c r="D15" s="14"/>
      <c r="E15" s="15"/>
      <c r="F15" s="15"/>
      <c r="G15" s="14"/>
      <c r="H15" s="15"/>
      <c r="I15" s="14"/>
      <c r="J15" s="14"/>
      <c r="K15" s="14"/>
    </row>
    <row r="16" spans="1:12" ht="39" customHeight="1" x14ac:dyDescent="0.4">
      <c r="A16" s="9" t="s">
        <v>234</v>
      </c>
      <c r="B16" s="10">
        <f>'RCT-O -Dettaglio'!$N$176</f>
        <v>11</v>
      </c>
      <c r="C16" s="11">
        <f>'RCT-O -Dettaglio'!$O$176</f>
        <v>61900</v>
      </c>
      <c r="D16" s="10">
        <f>'RCT-O -Dettaglio'!$P$176</f>
        <v>0</v>
      </c>
      <c r="E16" s="11">
        <f>'RCT-O -Dettaglio'!$Q$176</f>
        <v>0</v>
      </c>
      <c r="F16" s="11">
        <f>'RCT-O -Dettaglio'!$R$176</f>
        <v>0</v>
      </c>
      <c r="G16" s="10">
        <f>'RCT-O -Dettaglio'!$L$176</f>
        <v>5</v>
      </c>
      <c r="H16" s="11">
        <f>'RCT-O -Dettaglio'!$M$176</f>
        <v>6450</v>
      </c>
      <c r="I16" s="10">
        <f>'RCT-O -Dettaglio'!$S$176</f>
        <v>2</v>
      </c>
      <c r="J16" s="10">
        <f>'RCT-O -Dettaglio'!$U$176</f>
        <v>0</v>
      </c>
      <c r="K16" s="10">
        <f>'RCT-O -Dettaglio'!$T$176</f>
        <v>18</v>
      </c>
      <c r="L16" s="12">
        <f>'RCT-O -Dettaglio'!$AA$176</f>
        <v>6450</v>
      </c>
    </row>
  </sheetData>
  <mergeCells count="5">
    <mergeCell ref="A1:K1"/>
    <mergeCell ref="A2:K2"/>
    <mergeCell ref="A9:K9"/>
    <mergeCell ref="A10:L10"/>
    <mergeCell ref="A3:L3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abSelected="1" topLeftCell="E4" zoomScale="83" zoomScaleNormal="83" workbookViewId="0">
      <pane ySplit="2" topLeftCell="A132" activePane="bottomLeft" state="frozen"/>
      <selection activeCell="A4" sqref="A4"/>
      <selection pane="bottomLeft" activeCell="F112" sqref="F112"/>
    </sheetView>
  </sheetViews>
  <sheetFormatPr defaultRowHeight="14.4" x14ac:dyDescent="0.3"/>
  <cols>
    <col min="1" max="1" width="16.33203125" customWidth="1"/>
    <col min="2" max="2" width="24" customWidth="1"/>
    <col min="3" max="3" width="7.33203125" customWidth="1"/>
    <col min="4" max="4" width="21.21875" customWidth="1"/>
    <col min="5" max="5" width="29.33203125" customWidth="1"/>
    <col min="6" max="6" width="28.33203125" customWidth="1"/>
    <col min="7" max="7" width="21" customWidth="1"/>
    <col min="8" max="8" width="32.77734375" customWidth="1"/>
    <col min="9" max="9" width="37.88671875" customWidth="1"/>
    <col min="10" max="10" width="28.33203125" bestFit="1" customWidth="1"/>
    <col min="11" max="11" width="38.77734375" customWidth="1"/>
    <col min="12" max="12" width="9.88671875" hidden="1" customWidth="1"/>
    <col min="13" max="13" width="11.5546875" hidden="1" customWidth="1"/>
    <col min="14" max="14" width="12.33203125" hidden="1" customWidth="1"/>
    <col min="15" max="15" width="12.21875" hidden="1" customWidth="1"/>
    <col min="16" max="16" width="15.88671875" hidden="1" customWidth="1"/>
    <col min="17" max="17" width="19.44140625" hidden="1" customWidth="1"/>
    <col min="18" max="18" width="26.6640625" hidden="1" customWidth="1"/>
    <col min="19" max="19" width="11.109375" hidden="1" customWidth="1"/>
    <col min="20" max="20" width="18.77734375" hidden="1" customWidth="1"/>
    <col min="21" max="26" width="8.88671875" hidden="1" customWidth="1"/>
    <col min="27" max="27" width="10.44140625" hidden="1" customWidth="1"/>
    <col min="28" max="28" width="8.88671875" hidden="1" customWidth="1"/>
  </cols>
  <sheetData>
    <row r="1" spans="1:32" ht="15" thickBot="1" x14ac:dyDescent="0.35"/>
    <row r="2" spans="1:32" ht="37.5" customHeight="1" thickTop="1" thickBot="1" x14ac:dyDescent="0.35">
      <c r="A2" s="110" t="s">
        <v>218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O2" s="2"/>
    </row>
    <row r="3" spans="1:32" ht="29.25" customHeight="1" thickTop="1" x14ac:dyDescent="0.3">
      <c r="A3" s="113" t="s">
        <v>216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7"/>
      <c r="M3" s="17"/>
      <c r="N3" s="17"/>
      <c r="O3" s="2"/>
    </row>
    <row r="4" spans="1:32" ht="24" customHeight="1" x14ac:dyDescent="0.3">
      <c r="A4" s="115" t="s">
        <v>217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7"/>
      <c r="M4" s="17"/>
      <c r="N4" s="17"/>
      <c r="O4" s="2"/>
    </row>
    <row r="5" spans="1:32" s="34" customFormat="1" ht="30.75" customHeight="1" x14ac:dyDescent="0.45">
      <c r="A5" s="18" t="s">
        <v>196</v>
      </c>
      <c r="B5" s="19" t="s">
        <v>197</v>
      </c>
      <c r="C5" s="20" t="s">
        <v>198</v>
      </c>
      <c r="D5" s="20" t="s">
        <v>199</v>
      </c>
      <c r="E5" s="20" t="s">
        <v>220</v>
      </c>
      <c r="F5" s="21" t="s">
        <v>500</v>
      </c>
      <c r="G5" s="22" t="s">
        <v>201</v>
      </c>
      <c r="H5" s="22" t="s">
        <v>221</v>
      </c>
      <c r="I5" s="23" t="s">
        <v>202</v>
      </c>
      <c r="J5" s="23" t="s">
        <v>222</v>
      </c>
      <c r="K5" s="20" t="s">
        <v>268</v>
      </c>
      <c r="L5" s="24" t="s">
        <v>203</v>
      </c>
      <c r="M5" s="24" t="s">
        <v>204</v>
      </c>
      <c r="N5" s="24" t="s">
        <v>205</v>
      </c>
      <c r="O5" s="24" t="s">
        <v>206</v>
      </c>
      <c r="P5" s="24" t="s">
        <v>207</v>
      </c>
      <c r="Q5" s="24" t="s">
        <v>208</v>
      </c>
      <c r="R5" s="24" t="s">
        <v>209</v>
      </c>
      <c r="S5" s="24" t="s">
        <v>210</v>
      </c>
      <c r="T5" s="24" t="s">
        <v>211</v>
      </c>
      <c r="U5" s="25" t="s">
        <v>212</v>
      </c>
      <c r="V5" s="121" t="s">
        <v>213</v>
      </c>
      <c r="W5" s="122"/>
      <c r="X5" s="122"/>
      <c r="Y5" s="122"/>
      <c r="Z5" s="123"/>
      <c r="AA5" s="22" t="s">
        <v>214</v>
      </c>
      <c r="AB5"/>
      <c r="AC5"/>
      <c r="AD5"/>
      <c r="AE5"/>
      <c r="AF5"/>
    </row>
    <row r="6" spans="1:32" s="34" customFormat="1" ht="31.8" customHeight="1" x14ac:dyDescent="0.4">
      <c r="A6" s="26">
        <v>2014</v>
      </c>
      <c r="B6" s="66">
        <v>41657</v>
      </c>
      <c r="C6" s="67" t="s">
        <v>215</v>
      </c>
      <c r="D6" s="67" t="s">
        <v>494</v>
      </c>
      <c r="E6" s="68" t="s">
        <v>1</v>
      </c>
      <c r="F6" s="69">
        <v>140</v>
      </c>
      <c r="G6" s="48">
        <v>0</v>
      </c>
      <c r="H6" s="70" t="s">
        <v>0</v>
      </c>
      <c r="I6" s="71" t="s">
        <v>3</v>
      </c>
      <c r="J6" s="49">
        <v>140</v>
      </c>
      <c r="K6" s="72" t="s">
        <v>2</v>
      </c>
      <c r="L6" s="27">
        <f>IF(AND(F6&gt;0)*(G6=0),1,0)</f>
        <v>1</v>
      </c>
      <c r="M6" s="28">
        <f>IF(L6=1,F6,0)</f>
        <v>140</v>
      </c>
      <c r="N6" s="27">
        <f>IF(AND(G6&gt;0)*(F6=0),1,0)</f>
        <v>0</v>
      </c>
      <c r="O6" s="28">
        <f>IF(N6=1,G6,0)</f>
        <v>0</v>
      </c>
      <c r="P6" s="27">
        <f>IF(AND(F6=" ")*(G6=" "),0,IF(AND(F6&gt;0)*(G6&gt;0),1,0))</f>
        <v>0</v>
      </c>
      <c r="Q6" s="28">
        <f>IF(P6=1,F6,0)</f>
        <v>0</v>
      </c>
      <c r="R6" s="28">
        <f>IF(P6=1,G6,0)</f>
        <v>0</v>
      </c>
      <c r="S6" s="27">
        <f>IF(AND(F6=0)*(G6=0),1,0)</f>
        <v>0</v>
      </c>
      <c r="T6" s="27">
        <f>IF(E6&gt;0,1,0)</f>
        <v>1</v>
      </c>
      <c r="U6" s="29">
        <v>0</v>
      </c>
      <c r="V6" s="30">
        <f>IF(F6&lt;&gt;0,0,1)</f>
        <v>0</v>
      </c>
      <c r="W6" s="31">
        <f>IF(F6&gt;0,0,1)</f>
        <v>0</v>
      </c>
      <c r="X6" s="30">
        <f>IF(G6&lt;&gt;0,0,1)</f>
        <v>1</v>
      </c>
      <c r="Y6" s="31">
        <f>IF(G6&gt;0,0,1)</f>
        <v>1</v>
      </c>
      <c r="Z6" s="32">
        <f>IF(E6=0,0,SUM(V6:Y6))</f>
        <v>2</v>
      </c>
      <c r="AA6" s="33">
        <f>J6</f>
        <v>140</v>
      </c>
      <c r="AB6"/>
      <c r="AC6"/>
      <c r="AD6"/>
      <c r="AE6"/>
      <c r="AF6"/>
    </row>
    <row r="7" spans="1:32" s="34" customFormat="1" ht="45.6" customHeight="1" x14ac:dyDescent="0.4">
      <c r="A7" s="26">
        <v>2014</v>
      </c>
      <c r="B7" s="66">
        <v>41666</v>
      </c>
      <c r="C7" s="67" t="s">
        <v>215</v>
      </c>
      <c r="D7" s="67" t="s">
        <v>494</v>
      </c>
      <c r="E7" s="68" t="s">
        <v>5</v>
      </c>
      <c r="F7" s="48">
        <v>0</v>
      </c>
      <c r="G7" s="48">
        <v>0</v>
      </c>
      <c r="H7" s="70" t="s">
        <v>4</v>
      </c>
      <c r="I7" s="73"/>
      <c r="J7" s="49"/>
      <c r="K7" s="72" t="s">
        <v>6</v>
      </c>
      <c r="L7" s="27">
        <f>IF(AND(F7&gt;0)*(G7=0),1,0)</f>
        <v>0</v>
      </c>
      <c r="M7" s="28">
        <f>IF(L7=1,F7,0)</f>
        <v>0</v>
      </c>
      <c r="N7" s="27">
        <f>IF(AND(G7&gt;0)*(F7=0),1,0)</f>
        <v>0</v>
      </c>
      <c r="O7" s="28">
        <f>IF(N7=1,G7,0)</f>
        <v>0</v>
      </c>
      <c r="P7" s="27">
        <f>IF(AND(F7=" ")*(G7=" "),0,IF(AND(F7&gt;0)*(G7&gt;0),1,0))</f>
        <v>0</v>
      </c>
      <c r="Q7" s="28">
        <f>IF(P7=1,F7,0)</f>
        <v>0</v>
      </c>
      <c r="R7" s="28">
        <f>IF(P7=1,G7,0)</f>
        <v>0</v>
      </c>
      <c r="S7" s="27">
        <f>IF(AND(F7=0)*(G7=0),1,0)</f>
        <v>1</v>
      </c>
      <c r="T7" s="27">
        <f>IF(E7&gt;0,1,0)</f>
        <v>1</v>
      </c>
      <c r="U7" s="29">
        <v>0</v>
      </c>
      <c r="V7" s="30">
        <f>IF(F7&lt;&gt;0,0,1)</f>
        <v>1</v>
      </c>
      <c r="W7" s="31">
        <f>IF(F7&gt;0,0,1)</f>
        <v>1</v>
      </c>
      <c r="X7" s="30">
        <f>IF(G7&lt;&gt;0,0,1)</f>
        <v>1</v>
      </c>
      <c r="Y7" s="31">
        <f>IF(G7&gt;0,0,1)</f>
        <v>1</v>
      </c>
      <c r="Z7" s="32">
        <f>IF(E7=0,0,SUM(V7:Y7))</f>
        <v>4</v>
      </c>
      <c r="AA7" s="33">
        <f t="shared" ref="AA7:AA36" si="0">J7</f>
        <v>0</v>
      </c>
      <c r="AB7"/>
      <c r="AC7"/>
      <c r="AD7"/>
      <c r="AE7"/>
      <c r="AF7"/>
    </row>
    <row r="8" spans="1:32" s="34" customFormat="1" ht="31.8" customHeight="1" x14ac:dyDescent="0.4">
      <c r="A8" s="26">
        <v>2014</v>
      </c>
      <c r="B8" s="66">
        <v>41712</v>
      </c>
      <c r="C8" s="67" t="s">
        <v>215</v>
      </c>
      <c r="D8" s="67" t="s">
        <v>494</v>
      </c>
      <c r="E8" s="74" t="s">
        <v>8</v>
      </c>
      <c r="F8" s="48">
        <v>1850</v>
      </c>
      <c r="G8" s="48">
        <v>0</v>
      </c>
      <c r="H8" s="70" t="s">
        <v>7</v>
      </c>
      <c r="I8" s="75" t="s">
        <v>10</v>
      </c>
      <c r="J8" s="76">
        <v>500</v>
      </c>
      <c r="K8" s="77" t="s">
        <v>9</v>
      </c>
      <c r="L8" s="27">
        <f t="shared" ref="L8:L13" si="1">IF(AND(F8&gt;0)*(G8=0),1,0)</f>
        <v>1</v>
      </c>
      <c r="M8" s="28">
        <f t="shared" ref="M8:M13" si="2">IF(L8=1,F8,0)</f>
        <v>1850</v>
      </c>
      <c r="N8" s="27">
        <f t="shared" ref="N8:N13" si="3">IF(AND(G8&gt;0)*(F8=0),1,0)</f>
        <v>0</v>
      </c>
      <c r="O8" s="28">
        <f t="shared" ref="O8:O13" si="4">IF(N8=1,G8,0)</f>
        <v>0</v>
      </c>
      <c r="P8" s="27">
        <f t="shared" ref="P8:P13" si="5">IF(AND(F8=" ")*(G8=" "),0,IF(AND(F8&gt;0)*(G8&gt;0),1,0))</f>
        <v>0</v>
      </c>
      <c r="Q8" s="28">
        <f t="shared" ref="Q8:Q13" si="6">IF(P8=1,F8,0)</f>
        <v>0</v>
      </c>
      <c r="R8" s="28">
        <f t="shared" ref="R8:R13" si="7">IF(P8=1,G8,0)</f>
        <v>0</v>
      </c>
      <c r="S8" s="27">
        <f t="shared" ref="S8:S13" si="8">IF(AND(F8=0)*(G8=0),1,0)</f>
        <v>0</v>
      </c>
      <c r="T8" s="27">
        <f t="shared" ref="T8:T13" si="9">IF(E8&gt;0,1,0)</f>
        <v>1</v>
      </c>
      <c r="U8" s="29">
        <v>0</v>
      </c>
      <c r="V8" s="30">
        <f t="shared" ref="V8:V13" si="10">IF(F8&lt;&gt;0,0,1)</f>
        <v>0</v>
      </c>
      <c r="W8" s="31">
        <f t="shared" ref="W8:W13" si="11">IF(F8&gt;0,0,1)</f>
        <v>0</v>
      </c>
      <c r="X8" s="30">
        <f t="shared" ref="X8:X13" si="12">IF(G8&lt;&gt;0,0,1)</f>
        <v>1</v>
      </c>
      <c r="Y8" s="31">
        <f t="shared" ref="Y8:Y13" si="13">IF(G8&gt;0,0,1)</f>
        <v>1</v>
      </c>
      <c r="Z8" s="32">
        <f t="shared" ref="Z8:Z13" si="14">IF(E8=0,0,SUM(V8:Y8))</f>
        <v>2</v>
      </c>
      <c r="AA8" s="33">
        <f t="shared" si="0"/>
        <v>500</v>
      </c>
      <c r="AB8"/>
      <c r="AC8"/>
      <c r="AD8"/>
      <c r="AE8"/>
      <c r="AF8"/>
    </row>
    <row r="9" spans="1:32" s="34" customFormat="1" ht="31.2" customHeight="1" x14ac:dyDescent="0.4">
      <c r="A9" s="26">
        <v>2014</v>
      </c>
      <c r="B9" s="66">
        <v>41716</v>
      </c>
      <c r="C9" s="67" t="s">
        <v>215</v>
      </c>
      <c r="D9" s="67" t="s">
        <v>494</v>
      </c>
      <c r="E9" s="78" t="s">
        <v>12</v>
      </c>
      <c r="F9" s="48">
        <v>0</v>
      </c>
      <c r="G9" s="48">
        <v>0</v>
      </c>
      <c r="H9" s="70" t="s">
        <v>11</v>
      </c>
      <c r="I9" s="73"/>
      <c r="J9" s="49"/>
      <c r="K9" s="72" t="s">
        <v>13</v>
      </c>
      <c r="L9" s="27">
        <f t="shared" si="1"/>
        <v>0</v>
      </c>
      <c r="M9" s="28">
        <f t="shared" si="2"/>
        <v>0</v>
      </c>
      <c r="N9" s="27">
        <f t="shared" si="3"/>
        <v>0</v>
      </c>
      <c r="O9" s="28">
        <f t="shared" si="4"/>
        <v>0</v>
      </c>
      <c r="P9" s="27">
        <f t="shared" si="5"/>
        <v>0</v>
      </c>
      <c r="Q9" s="28">
        <f t="shared" si="6"/>
        <v>0</v>
      </c>
      <c r="R9" s="28">
        <f t="shared" si="7"/>
        <v>0</v>
      </c>
      <c r="S9" s="27">
        <f t="shared" si="8"/>
        <v>1</v>
      </c>
      <c r="T9" s="27">
        <f t="shared" si="9"/>
        <v>1</v>
      </c>
      <c r="U9" s="29">
        <v>0</v>
      </c>
      <c r="V9" s="30">
        <f t="shared" si="10"/>
        <v>1</v>
      </c>
      <c r="W9" s="31">
        <f t="shared" si="11"/>
        <v>1</v>
      </c>
      <c r="X9" s="30">
        <f t="shared" si="12"/>
        <v>1</v>
      </c>
      <c r="Y9" s="31">
        <f t="shared" si="13"/>
        <v>1</v>
      </c>
      <c r="Z9" s="32">
        <f t="shared" si="14"/>
        <v>4</v>
      </c>
      <c r="AA9" s="33">
        <f t="shared" si="0"/>
        <v>0</v>
      </c>
      <c r="AB9"/>
      <c r="AC9"/>
      <c r="AD9"/>
      <c r="AE9"/>
      <c r="AF9"/>
    </row>
    <row r="10" spans="1:32" s="34" customFormat="1" ht="30" customHeight="1" x14ac:dyDescent="0.4">
      <c r="A10" s="26">
        <v>2014</v>
      </c>
      <c r="B10" s="66">
        <v>41759</v>
      </c>
      <c r="C10" s="67" t="s">
        <v>215</v>
      </c>
      <c r="D10" s="67" t="s">
        <v>494</v>
      </c>
      <c r="E10" s="68" t="s">
        <v>15</v>
      </c>
      <c r="F10" s="48">
        <v>4000</v>
      </c>
      <c r="G10" s="48">
        <v>0</v>
      </c>
      <c r="H10" s="70" t="s">
        <v>14</v>
      </c>
      <c r="I10" s="73" t="s">
        <v>17</v>
      </c>
      <c r="J10" s="49">
        <v>500</v>
      </c>
      <c r="K10" s="72" t="s">
        <v>16</v>
      </c>
      <c r="L10" s="27">
        <f t="shared" si="1"/>
        <v>1</v>
      </c>
      <c r="M10" s="28">
        <f t="shared" si="2"/>
        <v>4000</v>
      </c>
      <c r="N10" s="27">
        <f t="shared" si="3"/>
        <v>0</v>
      </c>
      <c r="O10" s="28">
        <f t="shared" si="4"/>
        <v>0</v>
      </c>
      <c r="P10" s="27">
        <f t="shared" si="5"/>
        <v>0</v>
      </c>
      <c r="Q10" s="28">
        <f t="shared" si="6"/>
        <v>0</v>
      </c>
      <c r="R10" s="28">
        <f t="shared" si="7"/>
        <v>0</v>
      </c>
      <c r="S10" s="27">
        <f t="shared" si="8"/>
        <v>0</v>
      </c>
      <c r="T10" s="27">
        <f t="shared" si="9"/>
        <v>1</v>
      </c>
      <c r="U10" s="29">
        <v>0</v>
      </c>
      <c r="V10" s="30">
        <f t="shared" si="10"/>
        <v>0</v>
      </c>
      <c r="W10" s="31">
        <f t="shared" si="11"/>
        <v>0</v>
      </c>
      <c r="X10" s="30">
        <f t="shared" si="12"/>
        <v>1</v>
      </c>
      <c r="Y10" s="31">
        <f t="shared" si="13"/>
        <v>1</v>
      </c>
      <c r="Z10" s="32">
        <f t="shared" si="14"/>
        <v>2</v>
      </c>
      <c r="AA10" s="33">
        <f t="shared" si="0"/>
        <v>500</v>
      </c>
      <c r="AB10"/>
      <c r="AC10"/>
      <c r="AD10"/>
      <c r="AE10"/>
      <c r="AF10"/>
    </row>
    <row r="11" spans="1:32" s="34" customFormat="1" ht="30" customHeight="1" x14ac:dyDescent="0.4">
      <c r="A11" s="26">
        <v>2014</v>
      </c>
      <c r="B11" s="66">
        <v>41723</v>
      </c>
      <c r="C11" s="67" t="s">
        <v>215</v>
      </c>
      <c r="D11" s="67" t="s">
        <v>494</v>
      </c>
      <c r="E11" s="73" t="s">
        <v>19</v>
      </c>
      <c r="F11" s="48">
        <v>0</v>
      </c>
      <c r="G11" s="48">
        <v>0</v>
      </c>
      <c r="H11" s="70" t="s">
        <v>18</v>
      </c>
      <c r="I11" s="73"/>
      <c r="J11" s="49"/>
      <c r="K11" s="72" t="s">
        <v>20</v>
      </c>
      <c r="L11" s="27">
        <f t="shared" si="1"/>
        <v>0</v>
      </c>
      <c r="M11" s="28">
        <f t="shared" si="2"/>
        <v>0</v>
      </c>
      <c r="N11" s="27">
        <f t="shared" si="3"/>
        <v>0</v>
      </c>
      <c r="O11" s="28">
        <f t="shared" si="4"/>
        <v>0</v>
      </c>
      <c r="P11" s="27">
        <f t="shared" si="5"/>
        <v>0</v>
      </c>
      <c r="Q11" s="28">
        <f t="shared" si="6"/>
        <v>0</v>
      </c>
      <c r="R11" s="28">
        <f t="shared" si="7"/>
        <v>0</v>
      </c>
      <c r="S11" s="27">
        <f t="shared" si="8"/>
        <v>1</v>
      </c>
      <c r="T11" s="27">
        <f t="shared" si="9"/>
        <v>1</v>
      </c>
      <c r="U11" s="29">
        <v>0</v>
      </c>
      <c r="V11" s="30">
        <f t="shared" si="10"/>
        <v>1</v>
      </c>
      <c r="W11" s="31">
        <f t="shared" si="11"/>
        <v>1</v>
      </c>
      <c r="X11" s="30">
        <f t="shared" si="12"/>
        <v>1</v>
      </c>
      <c r="Y11" s="31">
        <f t="shared" si="13"/>
        <v>1</v>
      </c>
      <c r="Z11" s="32">
        <f t="shared" si="14"/>
        <v>4</v>
      </c>
      <c r="AA11" s="33">
        <f t="shared" si="0"/>
        <v>0</v>
      </c>
      <c r="AB11"/>
      <c r="AC11"/>
      <c r="AD11"/>
      <c r="AE11"/>
      <c r="AF11"/>
    </row>
    <row r="12" spans="1:32" s="34" customFormat="1" ht="30" customHeight="1" x14ac:dyDescent="0.4">
      <c r="A12" s="26">
        <v>2014</v>
      </c>
      <c r="B12" s="66">
        <v>41806</v>
      </c>
      <c r="C12" s="67" t="s">
        <v>215</v>
      </c>
      <c r="D12" s="67" t="s">
        <v>494</v>
      </c>
      <c r="E12" s="68" t="s">
        <v>22</v>
      </c>
      <c r="F12" s="48">
        <v>0</v>
      </c>
      <c r="G12" s="48">
        <v>0</v>
      </c>
      <c r="H12" s="70" t="s">
        <v>21</v>
      </c>
      <c r="I12" s="73"/>
      <c r="J12" s="49"/>
      <c r="K12" s="72" t="s">
        <v>23</v>
      </c>
      <c r="L12" s="27">
        <f t="shared" si="1"/>
        <v>0</v>
      </c>
      <c r="M12" s="28">
        <f t="shared" si="2"/>
        <v>0</v>
      </c>
      <c r="N12" s="27">
        <f t="shared" si="3"/>
        <v>0</v>
      </c>
      <c r="O12" s="28">
        <f t="shared" si="4"/>
        <v>0</v>
      </c>
      <c r="P12" s="27">
        <f t="shared" si="5"/>
        <v>0</v>
      </c>
      <c r="Q12" s="28">
        <f t="shared" si="6"/>
        <v>0</v>
      </c>
      <c r="R12" s="28">
        <f t="shared" si="7"/>
        <v>0</v>
      </c>
      <c r="S12" s="27">
        <f t="shared" si="8"/>
        <v>1</v>
      </c>
      <c r="T12" s="27">
        <f t="shared" si="9"/>
        <v>1</v>
      </c>
      <c r="U12" s="29">
        <v>0</v>
      </c>
      <c r="V12" s="30">
        <f t="shared" si="10"/>
        <v>1</v>
      </c>
      <c r="W12" s="31">
        <f t="shared" si="11"/>
        <v>1</v>
      </c>
      <c r="X12" s="30">
        <f t="shared" si="12"/>
        <v>1</v>
      </c>
      <c r="Y12" s="31">
        <f t="shared" si="13"/>
        <v>1</v>
      </c>
      <c r="Z12" s="32">
        <f t="shared" si="14"/>
        <v>4</v>
      </c>
      <c r="AA12" s="33">
        <f t="shared" si="0"/>
        <v>0</v>
      </c>
      <c r="AB12"/>
      <c r="AC12"/>
      <c r="AD12"/>
      <c r="AE12"/>
      <c r="AF12"/>
    </row>
    <row r="13" spans="1:32" s="34" customFormat="1" ht="30" customHeight="1" x14ac:dyDescent="0.4">
      <c r="A13" s="26">
        <v>2014</v>
      </c>
      <c r="B13" s="66">
        <v>41809</v>
      </c>
      <c r="C13" s="67" t="s">
        <v>215</v>
      </c>
      <c r="D13" s="67" t="s">
        <v>494</v>
      </c>
      <c r="E13" s="68" t="s">
        <v>25</v>
      </c>
      <c r="F13" s="69">
        <v>1518</v>
      </c>
      <c r="G13" s="48">
        <v>0</v>
      </c>
      <c r="H13" s="70" t="s">
        <v>24</v>
      </c>
      <c r="I13" s="73" t="s">
        <v>27</v>
      </c>
      <c r="J13" s="49">
        <v>500</v>
      </c>
      <c r="K13" s="72" t="s">
        <v>26</v>
      </c>
      <c r="L13" s="27">
        <f t="shared" si="1"/>
        <v>1</v>
      </c>
      <c r="M13" s="28">
        <f t="shared" si="2"/>
        <v>1518</v>
      </c>
      <c r="N13" s="27">
        <f t="shared" si="3"/>
        <v>0</v>
      </c>
      <c r="O13" s="28">
        <f t="shared" si="4"/>
        <v>0</v>
      </c>
      <c r="P13" s="27">
        <f t="shared" si="5"/>
        <v>0</v>
      </c>
      <c r="Q13" s="28">
        <f t="shared" si="6"/>
        <v>0</v>
      </c>
      <c r="R13" s="28">
        <f t="shared" si="7"/>
        <v>0</v>
      </c>
      <c r="S13" s="27">
        <f t="shared" si="8"/>
        <v>0</v>
      </c>
      <c r="T13" s="27">
        <f t="shared" si="9"/>
        <v>1</v>
      </c>
      <c r="U13" s="29">
        <v>0</v>
      </c>
      <c r="V13" s="30">
        <f t="shared" si="10"/>
        <v>0</v>
      </c>
      <c r="W13" s="31">
        <f t="shared" si="11"/>
        <v>0</v>
      </c>
      <c r="X13" s="30">
        <f t="shared" si="12"/>
        <v>1</v>
      </c>
      <c r="Y13" s="31">
        <f t="shared" si="13"/>
        <v>1</v>
      </c>
      <c r="Z13" s="32">
        <f t="shared" si="14"/>
        <v>2</v>
      </c>
      <c r="AA13" s="33">
        <f t="shared" si="0"/>
        <v>500</v>
      </c>
      <c r="AB13"/>
      <c r="AC13"/>
      <c r="AD13"/>
      <c r="AE13"/>
      <c r="AF13"/>
    </row>
    <row r="14" spans="1:32" s="34" customFormat="1" ht="29.4" customHeight="1" x14ac:dyDescent="0.4">
      <c r="A14" s="26">
        <v>2014</v>
      </c>
      <c r="B14" s="66">
        <v>41791</v>
      </c>
      <c r="C14" s="67" t="s">
        <v>215</v>
      </c>
      <c r="D14" s="67" t="s">
        <v>494</v>
      </c>
      <c r="E14" s="73" t="s">
        <v>28</v>
      </c>
      <c r="F14" s="69">
        <v>1000</v>
      </c>
      <c r="G14" s="48">
        <v>0</v>
      </c>
      <c r="H14" s="70" t="s">
        <v>495</v>
      </c>
      <c r="I14" s="73" t="s">
        <v>27</v>
      </c>
      <c r="J14" s="49">
        <v>500</v>
      </c>
      <c r="K14" s="72" t="s">
        <v>29</v>
      </c>
      <c r="L14" s="27">
        <f t="shared" ref="L14:L36" si="15">IF(AND(F14&gt;0)*(G14=0),1,0)</f>
        <v>1</v>
      </c>
      <c r="M14" s="28">
        <f t="shared" ref="M14:M36" si="16">IF(L14=1,F14,0)</f>
        <v>1000</v>
      </c>
      <c r="N14" s="27">
        <f t="shared" ref="N14:N36" si="17">IF(AND(G14&gt;0)*(F14=0),1,0)</f>
        <v>0</v>
      </c>
      <c r="O14" s="28">
        <f t="shared" ref="O14:O36" si="18">IF(N14=1,G14,0)</f>
        <v>0</v>
      </c>
      <c r="P14" s="27">
        <f t="shared" ref="P14:P36" si="19">IF(AND(F14=" ")*(G14=" "),0,IF(AND(F14&gt;0)*(G14&gt;0),1,0))</f>
        <v>0</v>
      </c>
      <c r="Q14" s="28">
        <f t="shared" ref="Q14:Q36" si="20">IF(P14=1,F14,0)</f>
        <v>0</v>
      </c>
      <c r="R14" s="28">
        <f t="shared" ref="R14:R36" si="21">IF(P14=1,G14,0)</f>
        <v>0</v>
      </c>
      <c r="S14" s="27">
        <f t="shared" ref="S14:S36" si="22">IF(AND(F14=0)*(G14=0),1,0)</f>
        <v>0</v>
      </c>
      <c r="T14" s="27">
        <f t="shared" ref="T14:T36" si="23">IF(E14&gt;0,1,0)</f>
        <v>1</v>
      </c>
      <c r="U14" s="29">
        <v>0</v>
      </c>
      <c r="V14" s="30">
        <f t="shared" ref="V14:V36" si="24">IF(F14&lt;&gt;0,0,1)</f>
        <v>0</v>
      </c>
      <c r="W14" s="31">
        <f t="shared" ref="W14:W36" si="25">IF(F14&gt;0,0,1)</f>
        <v>0</v>
      </c>
      <c r="X14" s="30">
        <f t="shared" ref="X14:X36" si="26">IF(G14&lt;&gt;0,0,1)</f>
        <v>1</v>
      </c>
      <c r="Y14" s="31">
        <f t="shared" ref="Y14:Y36" si="27">IF(G14&gt;0,0,1)</f>
        <v>1</v>
      </c>
      <c r="Z14" s="32">
        <f t="shared" ref="Z14:Z36" si="28">IF(E14=0,0,SUM(V14:Y14))</f>
        <v>2</v>
      </c>
      <c r="AA14" s="33">
        <f t="shared" si="0"/>
        <v>500</v>
      </c>
      <c r="AB14"/>
      <c r="AC14"/>
      <c r="AD14"/>
      <c r="AE14"/>
      <c r="AF14"/>
    </row>
    <row r="15" spans="1:32" s="34" customFormat="1" ht="30" customHeight="1" x14ac:dyDescent="0.4">
      <c r="A15" s="26">
        <v>2014</v>
      </c>
      <c r="B15" s="66">
        <v>41827</v>
      </c>
      <c r="C15" s="67" t="s">
        <v>215</v>
      </c>
      <c r="D15" s="67" t="s">
        <v>494</v>
      </c>
      <c r="E15" s="68" t="s">
        <v>31</v>
      </c>
      <c r="F15" s="69">
        <v>0</v>
      </c>
      <c r="G15" s="48">
        <v>0</v>
      </c>
      <c r="H15" s="70" t="s">
        <v>30</v>
      </c>
      <c r="I15" s="73"/>
      <c r="J15" s="49"/>
      <c r="K15" s="72" t="s">
        <v>32</v>
      </c>
      <c r="L15" s="27">
        <f t="shared" si="15"/>
        <v>0</v>
      </c>
      <c r="M15" s="28">
        <f t="shared" si="16"/>
        <v>0</v>
      </c>
      <c r="N15" s="27">
        <f t="shared" si="17"/>
        <v>0</v>
      </c>
      <c r="O15" s="28">
        <f t="shared" si="18"/>
        <v>0</v>
      </c>
      <c r="P15" s="27">
        <f t="shared" si="19"/>
        <v>0</v>
      </c>
      <c r="Q15" s="28">
        <f t="shared" si="20"/>
        <v>0</v>
      </c>
      <c r="R15" s="28">
        <f t="shared" si="21"/>
        <v>0</v>
      </c>
      <c r="S15" s="27">
        <f t="shared" si="22"/>
        <v>1</v>
      </c>
      <c r="T15" s="27">
        <f t="shared" si="23"/>
        <v>1</v>
      </c>
      <c r="U15" s="29">
        <v>0</v>
      </c>
      <c r="V15" s="30">
        <f t="shared" si="24"/>
        <v>1</v>
      </c>
      <c r="W15" s="31">
        <f t="shared" si="25"/>
        <v>1</v>
      </c>
      <c r="X15" s="30">
        <f t="shared" si="26"/>
        <v>1</v>
      </c>
      <c r="Y15" s="31">
        <f t="shared" si="27"/>
        <v>1</v>
      </c>
      <c r="Z15" s="32">
        <f t="shared" si="28"/>
        <v>4</v>
      </c>
      <c r="AA15" s="33">
        <f t="shared" si="0"/>
        <v>0</v>
      </c>
      <c r="AB15"/>
      <c r="AC15"/>
      <c r="AD15"/>
      <c r="AE15"/>
      <c r="AF15"/>
    </row>
    <row r="16" spans="1:32" s="34" customFormat="1" ht="29.4" customHeight="1" x14ac:dyDescent="0.4">
      <c r="A16" s="26">
        <v>2014</v>
      </c>
      <c r="B16" s="66">
        <v>41835</v>
      </c>
      <c r="C16" s="67" t="s">
        <v>215</v>
      </c>
      <c r="D16" s="67" t="s">
        <v>494</v>
      </c>
      <c r="E16" s="73" t="s">
        <v>34</v>
      </c>
      <c r="F16" s="69">
        <v>1122</v>
      </c>
      <c r="G16" s="48">
        <v>0</v>
      </c>
      <c r="H16" s="79" t="s">
        <v>33</v>
      </c>
      <c r="I16" s="73" t="s">
        <v>17</v>
      </c>
      <c r="J16" s="49">
        <v>500</v>
      </c>
      <c r="K16" s="72" t="s">
        <v>35</v>
      </c>
      <c r="L16" s="27">
        <f t="shared" si="15"/>
        <v>1</v>
      </c>
      <c r="M16" s="28">
        <f t="shared" si="16"/>
        <v>1122</v>
      </c>
      <c r="N16" s="27">
        <f t="shared" si="17"/>
        <v>0</v>
      </c>
      <c r="O16" s="28">
        <f t="shared" si="18"/>
        <v>0</v>
      </c>
      <c r="P16" s="27">
        <f t="shared" si="19"/>
        <v>0</v>
      </c>
      <c r="Q16" s="28">
        <f t="shared" si="20"/>
        <v>0</v>
      </c>
      <c r="R16" s="28">
        <f t="shared" si="21"/>
        <v>0</v>
      </c>
      <c r="S16" s="27">
        <f t="shared" si="22"/>
        <v>0</v>
      </c>
      <c r="T16" s="27">
        <f t="shared" si="23"/>
        <v>1</v>
      </c>
      <c r="U16" s="29">
        <v>0</v>
      </c>
      <c r="V16" s="30">
        <f t="shared" si="24"/>
        <v>0</v>
      </c>
      <c r="W16" s="31">
        <f t="shared" si="25"/>
        <v>0</v>
      </c>
      <c r="X16" s="30">
        <f t="shared" si="26"/>
        <v>1</v>
      </c>
      <c r="Y16" s="31">
        <f t="shared" si="27"/>
        <v>1</v>
      </c>
      <c r="Z16" s="32">
        <f t="shared" si="28"/>
        <v>2</v>
      </c>
      <c r="AA16" s="33">
        <f t="shared" si="0"/>
        <v>500</v>
      </c>
      <c r="AB16"/>
      <c r="AC16"/>
      <c r="AD16"/>
      <c r="AE16"/>
      <c r="AF16"/>
    </row>
    <row r="17" spans="1:32" s="34" customFormat="1" ht="30.6" customHeight="1" x14ac:dyDescent="0.4">
      <c r="A17" s="26">
        <v>2014</v>
      </c>
      <c r="B17" s="66">
        <v>41820</v>
      </c>
      <c r="C17" s="67" t="s">
        <v>215</v>
      </c>
      <c r="D17" s="67" t="s">
        <v>494</v>
      </c>
      <c r="E17" s="68" t="s">
        <v>37</v>
      </c>
      <c r="F17" s="69">
        <v>85</v>
      </c>
      <c r="G17" s="48">
        <v>0</v>
      </c>
      <c r="H17" s="70" t="s">
        <v>36</v>
      </c>
      <c r="I17" s="73" t="s">
        <v>39</v>
      </c>
      <c r="J17" s="49">
        <v>85</v>
      </c>
      <c r="K17" s="72" t="s">
        <v>38</v>
      </c>
      <c r="L17" s="27">
        <f t="shared" si="15"/>
        <v>1</v>
      </c>
      <c r="M17" s="28">
        <f t="shared" si="16"/>
        <v>85</v>
      </c>
      <c r="N17" s="27">
        <f t="shared" si="17"/>
        <v>0</v>
      </c>
      <c r="O17" s="28">
        <f t="shared" si="18"/>
        <v>0</v>
      </c>
      <c r="P17" s="27">
        <f t="shared" si="19"/>
        <v>0</v>
      </c>
      <c r="Q17" s="28">
        <f t="shared" si="20"/>
        <v>0</v>
      </c>
      <c r="R17" s="28">
        <f t="shared" si="21"/>
        <v>0</v>
      </c>
      <c r="S17" s="27">
        <f t="shared" si="22"/>
        <v>0</v>
      </c>
      <c r="T17" s="27">
        <f t="shared" si="23"/>
        <v>1</v>
      </c>
      <c r="U17" s="29">
        <v>0</v>
      </c>
      <c r="V17" s="30">
        <f t="shared" si="24"/>
        <v>0</v>
      </c>
      <c r="W17" s="31">
        <f t="shared" si="25"/>
        <v>0</v>
      </c>
      <c r="X17" s="30">
        <f t="shared" si="26"/>
        <v>1</v>
      </c>
      <c r="Y17" s="31">
        <f t="shared" si="27"/>
        <v>1</v>
      </c>
      <c r="Z17" s="32">
        <f t="shared" si="28"/>
        <v>2</v>
      </c>
      <c r="AA17" s="33">
        <f t="shared" si="0"/>
        <v>85</v>
      </c>
      <c r="AB17"/>
      <c r="AC17"/>
      <c r="AD17"/>
      <c r="AE17"/>
      <c r="AF17"/>
    </row>
    <row r="18" spans="1:32" s="34" customFormat="1" ht="30" customHeight="1" x14ac:dyDescent="0.4">
      <c r="A18" s="26">
        <v>2014</v>
      </c>
      <c r="B18" s="66">
        <v>41835</v>
      </c>
      <c r="C18" s="67" t="s">
        <v>215</v>
      </c>
      <c r="D18" s="67" t="s">
        <v>494</v>
      </c>
      <c r="E18" s="73" t="s">
        <v>41</v>
      </c>
      <c r="F18" s="69">
        <v>2850</v>
      </c>
      <c r="G18" s="48">
        <v>0</v>
      </c>
      <c r="H18" s="70" t="s">
        <v>40</v>
      </c>
      <c r="I18" s="73" t="s">
        <v>27</v>
      </c>
      <c r="J18" s="49">
        <v>500</v>
      </c>
      <c r="K18" s="72" t="s">
        <v>42</v>
      </c>
      <c r="L18" s="27">
        <f t="shared" si="15"/>
        <v>1</v>
      </c>
      <c r="M18" s="28">
        <f t="shared" si="16"/>
        <v>2850</v>
      </c>
      <c r="N18" s="27">
        <f t="shared" si="17"/>
        <v>0</v>
      </c>
      <c r="O18" s="28">
        <f t="shared" si="18"/>
        <v>0</v>
      </c>
      <c r="P18" s="27">
        <f t="shared" si="19"/>
        <v>0</v>
      </c>
      <c r="Q18" s="28">
        <f t="shared" si="20"/>
        <v>0</v>
      </c>
      <c r="R18" s="28">
        <f t="shared" si="21"/>
        <v>0</v>
      </c>
      <c r="S18" s="27">
        <f t="shared" si="22"/>
        <v>0</v>
      </c>
      <c r="T18" s="27">
        <f t="shared" si="23"/>
        <v>1</v>
      </c>
      <c r="U18" s="29">
        <v>0</v>
      </c>
      <c r="V18" s="30">
        <f t="shared" si="24"/>
        <v>0</v>
      </c>
      <c r="W18" s="31">
        <f t="shared" si="25"/>
        <v>0</v>
      </c>
      <c r="X18" s="30">
        <f t="shared" si="26"/>
        <v>1</v>
      </c>
      <c r="Y18" s="31">
        <f t="shared" si="27"/>
        <v>1</v>
      </c>
      <c r="Z18" s="32">
        <f t="shared" si="28"/>
        <v>2</v>
      </c>
      <c r="AA18" s="33">
        <f t="shared" si="0"/>
        <v>500</v>
      </c>
      <c r="AB18"/>
      <c r="AC18"/>
      <c r="AD18"/>
      <c r="AE18"/>
      <c r="AF18"/>
    </row>
    <row r="19" spans="1:32" s="34" customFormat="1" ht="30" customHeight="1" x14ac:dyDescent="0.4">
      <c r="A19" s="26">
        <v>2014</v>
      </c>
      <c r="B19" s="66">
        <v>41815</v>
      </c>
      <c r="C19" s="67" t="s">
        <v>215</v>
      </c>
      <c r="D19" s="67" t="s">
        <v>494</v>
      </c>
      <c r="E19" s="68" t="s">
        <v>44</v>
      </c>
      <c r="F19" s="69">
        <v>0</v>
      </c>
      <c r="G19" s="48">
        <v>0</v>
      </c>
      <c r="H19" s="70" t="s">
        <v>43</v>
      </c>
      <c r="I19" s="73"/>
      <c r="J19" s="49"/>
      <c r="K19" s="72" t="s">
        <v>45</v>
      </c>
      <c r="L19" s="27">
        <f t="shared" si="15"/>
        <v>0</v>
      </c>
      <c r="M19" s="28">
        <f t="shared" si="16"/>
        <v>0</v>
      </c>
      <c r="N19" s="27">
        <f t="shared" si="17"/>
        <v>0</v>
      </c>
      <c r="O19" s="28">
        <f t="shared" si="18"/>
        <v>0</v>
      </c>
      <c r="P19" s="27">
        <f t="shared" si="19"/>
        <v>0</v>
      </c>
      <c r="Q19" s="28">
        <f t="shared" si="20"/>
        <v>0</v>
      </c>
      <c r="R19" s="28">
        <f t="shared" si="21"/>
        <v>0</v>
      </c>
      <c r="S19" s="27">
        <f t="shared" si="22"/>
        <v>1</v>
      </c>
      <c r="T19" s="27">
        <f t="shared" si="23"/>
        <v>1</v>
      </c>
      <c r="U19" s="29">
        <v>0</v>
      </c>
      <c r="V19" s="30">
        <f t="shared" si="24"/>
        <v>1</v>
      </c>
      <c r="W19" s="31">
        <f t="shared" si="25"/>
        <v>1</v>
      </c>
      <c r="X19" s="30">
        <f t="shared" si="26"/>
        <v>1</v>
      </c>
      <c r="Y19" s="31">
        <f t="shared" si="27"/>
        <v>1</v>
      </c>
      <c r="Z19" s="32">
        <f t="shared" si="28"/>
        <v>4</v>
      </c>
      <c r="AA19" s="33">
        <f t="shared" si="0"/>
        <v>0</v>
      </c>
      <c r="AB19"/>
      <c r="AC19"/>
      <c r="AD19"/>
      <c r="AE19"/>
      <c r="AF19"/>
    </row>
    <row r="20" spans="1:32" s="34" customFormat="1" ht="30.6" customHeight="1" x14ac:dyDescent="0.4">
      <c r="A20" s="26">
        <v>2014</v>
      </c>
      <c r="B20" s="66">
        <v>41821</v>
      </c>
      <c r="C20" s="67" t="s">
        <v>215</v>
      </c>
      <c r="D20" s="67" t="s">
        <v>494</v>
      </c>
      <c r="E20" s="74" t="s">
        <v>223</v>
      </c>
      <c r="F20" s="69">
        <v>0</v>
      </c>
      <c r="G20" s="48">
        <v>0</v>
      </c>
      <c r="H20" s="70" t="s">
        <v>46</v>
      </c>
      <c r="I20" s="75"/>
      <c r="J20" s="76"/>
      <c r="K20" s="72" t="s">
        <v>47</v>
      </c>
      <c r="L20" s="27">
        <f t="shared" si="15"/>
        <v>0</v>
      </c>
      <c r="M20" s="28">
        <f t="shared" si="16"/>
        <v>0</v>
      </c>
      <c r="N20" s="27">
        <f t="shared" si="17"/>
        <v>0</v>
      </c>
      <c r="O20" s="28">
        <f t="shared" si="18"/>
        <v>0</v>
      </c>
      <c r="P20" s="27">
        <f t="shared" si="19"/>
        <v>0</v>
      </c>
      <c r="Q20" s="28">
        <f t="shared" si="20"/>
        <v>0</v>
      </c>
      <c r="R20" s="28">
        <f t="shared" si="21"/>
        <v>0</v>
      </c>
      <c r="S20" s="27">
        <f t="shared" si="22"/>
        <v>1</v>
      </c>
      <c r="T20" s="27">
        <f t="shared" si="23"/>
        <v>1</v>
      </c>
      <c r="U20" s="29">
        <v>0</v>
      </c>
      <c r="V20" s="30">
        <f t="shared" si="24"/>
        <v>1</v>
      </c>
      <c r="W20" s="31">
        <f t="shared" si="25"/>
        <v>1</v>
      </c>
      <c r="X20" s="30">
        <f t="shared" si="26"/>
        <v>1</v>
      </c>
      <c r="Y20" s="31">
        <f t="shared" si="27"/>
        <v>1</v>
      </c>
      <c r="Z20" s="32">
        <f t="shared" si="28"/>
        <v>4</v>
      </c>
      <c r="AA20" s="33">
        <f t="shared" si="0"/>
        <v>0</v>
      </c>
      <c r="AB20"/>
      <c r="AC20"/>
      <c r="AD20"/>
      <c r="AE20"/>
      <c r="AF20"/>
    </row>
    <row r="21" spans="1:32" s="34" customFormat="1" ht="30.6" customHeight="1" x14ac:dyDescent="0.4">
      <c r="A21" s="26">
        <v>2014</v>
      </c>
      <c r="B21" s="66">
        <v>41867</v>
      </c>
      <c r="C21" s="67" t="s">
        <v>215</v>
      </c>
      <c r="D21" s="67" t="s">
        <v>494</v>
      </c>
      <c r="E21" s="73" t="s">
        <v>49</v>
      </c>
      <c r="F21" s="69">
        <v>0</v>
      </c>
      <c r="G21" s="48">
        <v>0</v>
      </c>
      <c r="H21" s="70" t="s">
        <v>48</v>
      </c>
      <c r="I21" s="73"/>
      <c r="J21" s="49"/>
      <c r="K21" s="72" t="s">
        <v>50</v>
      </c>
      <c r="L21" s="27">
        <f t="shared" si="15"/>
        <v>0</v>
      </c>
      <c r="M21" s="28">
        <f t="shared" si="16"/>
        <v>0</v>
      </c>
      <c r="N21" s="27">
        <f t="shared" si="17"/>
        <v>0</v>
      </c>
      <c r="O21" s="28">
        <f t="shared" si="18"/>
        <v>0</v>
      </c>
      <c r="P21" s="27">
        <f t="shared" si="19"/>
        <v>0</v>
      </c>
      <c r="Q21" s="28">
        <f t="shared" si="20"/>
        <v>0</v>
      </c>
      <c r="R21" s="28">
        <f t="shared" si="21"/>
        <v>0</v>
      </c>
      <c r="S21" s="27">
        <f t="shared" si="22"/>
        <v>1</v>
      </c>
      <c r="T21" s="27">
        <f t="shared" si="23"/>
        <v>1</v>
      </c>
      <c r="U21" s="29">
        <v>0</v>
      </c>
      <c r="V21" s="30">
        <f t="shared" si="24"/>
        <v>1</v>
      </c>
      <c r="W21" s="31">
        <f t="shared" si="25"/>
        <v>1</v>
      </c>
      <c r="X21" s="30">
        <f t="shared" si="26"/>
        <v>1</v>
      </c>
      <c r="Y21" s="31">
        <f t="shared" si="27"/>
        <v>1</v>
      </c>
      <c r="Z21" s="32">
        <f t="shared" si="28"/>
        <v>4</v>
      </c>
      <c r="AA21" s="33">
        <f t="shared" si="0"/>
        <v>0</v>
      </c>
      <c r="AB21"/>
      <c r="AC21"/>
      <c r="AD21"/>
      <c r="AE21"/>
      <c r="AF21"/>
    </row>
    <row r="22" spans="1:32" s="34" customFormat="1" ht="29.4" customHeight="1" x14ac:dyDescent="0.4">
      <c r="A22" s="26">
        <v>2014</v>
      </c>
      <c r="B22" s="66">
        <v>41845</v>
      </c>
      <c r="C22" s="67" t="s">
        <v>215</v>
      </c>
      <c r="D22" s="67" t="s">
        <v>494</v>
      </c>
      <c r="E22" s="68" t="s">
        <v>52</v>
      </c>
      <c r="F22" s="69">
        <v>4800</v>
      </c>
      <c r="G22" s="48">
        <v>0</v>
      </c>
      <c r="H22" s="70" t="s">
        <v>51</v>
      </c>
      <c r="I22" s="73" t="s">
        <v>54</v>
      </c>
      <c r="J22" s="49">
        <v>500</v>
      </c>
      <c r="K22" s="72" t="s">
        <v>53</v>
      </c>
      <c r="L22" s="27">
        <f t="shared" si="15"/>
        <v>1</v>
      </c>
      <c r="M22" s="28">
        <f t="shared" si="16"/>
        <v>4800</v>
      </c>
      <c r="N22" s="27">
        <f t="shared" si="17"/>
        <v>0</v>
      </c>
      <c r="O22" s="28">
        <f t="shared" si="18"/>
        <v>0</v>
      </c>
      <c r="P22" s="27">
        <f t="shared" si="19"/>
        <v>0</v>
      </c>
      <c r="Q22" s="28">
        <f t="shared" si="20"/>
        <v>0</v>
      </c>
      <c r="R22" s="28">
        <f t="shared" si="21"/>
        <v>0</v>
      </c>
      <c r="S22" s="27">
        <f t="shared" si="22"/>
        <v>0</v>
      </c>
      <c r="T22" s="27">
        <f t="shared" si="23"/>
        <v>1</v>
      </c>
      <c r="U22" s="29">
        <v>0</v>
      </c>
      <c r="V22" s="30">
        <f t="shared" si="24"/>
        <v>0</v>
      </c>
      <c r="W22" s="31">
        <f t="shared" si="25"/>
        <v>0</v>
      </c>
      <c r="X22" s="30">
        <f t="shared" si="26"/>
        <v>1</v>
      </c>
      <c r="Y22" s="31">
        <f t="shared" si="27"/>
        <v>1</v>
      </c>
      <c r="Z22" s="32">
        <f t="shared" si="28"/>
        <v>2</v>
      </c>
      <c r="AA22" s="33">
        <f t="shared" si="0"/>
        <v>500</v>
      </c>
      <c r="AB22"/>
      <c r="AC22"/>
      <c r="AD22"/>
      <c r="AE22"/>
      <c r="AF22"/>
    </row>
    <row r="23" spans="1:32" s="34" customFormat="1" ht="31.8" customHeight="1" x14ac:dyDescent="0.4">
      <c r="A23" s="26">
        <v>2014</v>
      </c>
      <c r="B23" s="66">
        <v>41849</v>
      </c>
      <c r="C23" s="67" t="s">
        <v>215</v>
      </c>
      <c r="D23" s="67" t="s">
        <v>494</v>
      </c>
      <c r="E23" s="73" t="s">
        <v>55</v>
      </c>
      <c r="F23" s="69">
        <v>0</v>
      </c>
      <c r="G23" s="48">
        <v>0</v>
      </c>
      <c r="H23" s="70" t="s">
        <v>11</v>
      </c>
      <c r="I23" s="73"/>
      <c r="J23" s="49"/>
      <c r="K23" s="72" t="s">
        <v>56</v>
      </c>
      <c r="L23" s="27">
        <f t="shared" si="15"/>
        <v>0</v>
      </c>
      <c r="M23" s="28">
        <f t="shared" si="16"/>
        <v>0</v>
      </c>
      <c r="N23" s="27">
        <f t="shared" si="17"/>
        <v>0</v>
      </c>
      <c r="O23" s="28">
        <f t="shared" si="18"/>
        <v>0</v>
      </c>
      <c r="P23" s="27">
        <f t="shared" si="19"/>
        <v>0</v>
      </c>
      <c r="Q23" s="28">
        <f t="shared" si="20"/>
        <v>0</v>
      </c>
      <c r="R23" s="28">
        <f t="shared" si="21"/>
        <v>0</v>
      </c>
      <c r="S23" s="27">
        <f t="shared" si="22"/>
        <v>1</v>
      </c>
      <c r="T23" s="27">
        <f t="shared" si="23"/>
        <v>1</v>
      </c>
      <c r="U23" s="29">
        <v>0</v>
      </c>
      <c r="V23" s="30">
        <f t="shared" si="24"/>
        <v>1</v>
      </c>
      <c r="W23" s="31">
        <f t="shared" si="25"/>
        <v>1</v>
      </c>
      <c r="X23" s="30">
        <f t="shared" si="26"/>
        <v>1</v>
      </c>
      <c r="Y23" s="31">
        <f t="shared" si="27"/>
        <v>1</v>
      </c>
      <c r="Z23" s="32">
        <f t="shared" si="28"/>
        <v>4</v>
      </c>
      <c r="AA23" s="33">
        <f t="shared" si="0"/>
        <v>0</v>
      </c>
      <c r="AB23"/>
      <c r="AC23"/>
      <c r="AD23"/>
      <c r="AE23"/>
      <c r="AF23"/>
    </row>
    <row r="24" spans="1:32" s="34" customFormat="1" ht="31.2" customHeight="1" x14ac:dyDescent="0.4">
      <c r="A24" s="26">
        <v>2014</v>
      </c>
      <c r="B24" s="66">
        <v>41853</v>
      </c>
      <c r="C24" s="67" t="s">
        <v>215</v>
      </c>
      <c r="D24" s="67" t="s">
        <v>494</v>
      </c>
      <c r="E24" s="68" t="s">
        <v>58</v>
      </c>
      <c r="F24" s="69">
        <v>1130</v>
      </c>
      <c r="G24" s="48">
        <v>0</v>
      </c>
      <c r="H24" s="70" t="s">
        <v>57</v>
      </c>
      <c r="I24" s="73" t="s">
        <v>60</v>
      </c>
      <c r="J24" s="49">
        <v>500</v>
      </c>
      <c r="K24" s="72" t="s">
        <v>59</v>
      </c>
      <c r="L24" s="27">
        <f t="shared" si="15"/>
        <v>1</v>
      </c>
      <c r="M24" s="28">
        <f t="shared" si="16"/>
        <v>1130</v>
      </c>
      <c r="N24" s="27">
        <f t="shared" si="17"/>
        <v>0</v>
      </c>
      <c r="O24" s="28">
        <f t="shared" si="18"/>
        <v>0</v>
      </c>
      <c r="P24" s="27">
        <f t="shared" si="19"/>
        <v>0</v>
      </c>
      <c r="Q24" s="28">
        <f t="shared" si="20"/>
        <v>0</v>
      </c>
      <c r="R24" s="28">
        <f t="shared" si="21"/>
        <v>0</v>
      </c>
      <c r="S24" s="27">
        <f t="shared" si="22"/>
        <v>0</v>
      </c>
      <c r="T24" s="27">
        <f t="shared" si="23"/>
        <v>1</v>
      </c>
      <c r="U24" s="29">
        <v>0</v>
      </c>
      <c r="V24" s="30">
        <f t="shared" si="24"/>
        <v>0</v>
      </c>
      <c r="W24" s="31">
        <f t="shared" si="25"/>
        <v>0</v>
      </c>
      <c r="X24" s="30">
        <f t="shared" si="26"/>
        <v>1</v>
      </c>
      <c r="Y24" s="31">
        <f t="shared" si="27"/>
        <v>1</v>
      </c>
      <c r="Z24" s="32">
        <f t="shared" si="28"/>
        <v>2</v>
      </c>
      <c r="AA24" s="33">
        <f t="shared" si="0"/>
        <v>500</v>
      </c>
      <c r="AB24"/>
      <c r="AC24"/>
      <c r="AD24"/>
      <c r="AE24"/>
      <c r="AF24"/>
    </row>
    <row r="25" spans="1:32" s="34" customFormat="1" ht="63.6" customHeight="1" x14ac:dyDescent="0.4">
      <c r="A25" s="26">
        <v>2014</v>
      </c>
      <c r="B25" s="80" t="s">
        <v>61</v>
      </c>
      <c r="C25" s="67" t="s">
        <v>215</v>
      </c>
      <c r="D25" s="67" t="s">
        <v>494</v>
      </c>
      <c r="E25" s="74" t="s">
        <v>63</v>
      </c>
      <c r="F25" s="69">
        <v>929</v>
      </c>
      <c r="G25" s="48">
        <v>0</v>
      </c>
      <c r="H25" s="70" t="s">
        <v>62</v>
      </c>
      <c r="I25" s="73" t="s">
        <v>225</v>
      </c>
      <c r="J25" s="49">
        <v>629</v>
      </c>
      <c r="K25" s="72" t="s">
        <v>64</v>
      </c>
      <c r="L25" s="27">
        <f t="shared" si="15"/>
        <v>1</v>
      </c>
      <c r="M25" s="28">
        <f t="shared" si="16"/>
        <v>929</v>
      </c>
      <c r="N25" s="27">
        <f t="shared" si="17"/>
        <v>0</v>
      </c>
      <c r="O25" s="28">
        <f t="shared" si="18"/>
        <v>0</v>
      </c>
      <c r="P25" s="27">
        <f t="shared" si="19"/>
        <v>0</v>
      </c>
      <c r="Q25" s="28">
        <f t="shared" si="20"/>
        <v>0</v>
      </c>
      <c r="R25" s="28">
        <f t="shared" si="21"/>
        <v>0</v>
      </c>
      <c r="S25" s="27">
        <f t="shared" si="22"/>
        <v>0</v>
      </c>
      <c r="T25" s="27">
        <f t="shared" si="23"/>
        <v>1</v>
      </c>
      <c r="U25" s="29">
        <v>0</v>
      </c>
      <c r="V25" s="30">
        <f t="shared" si="24"/>
        <v>0</v>
      </c>
      <c r="W25" s="31">
        <f t="shared" si="25"/>
        <v>0</v>
      </c>
      <c r="X25" s="30">
        <f t="shared" si="26"/>
        <v>1</v>
      </c>
      <c r="Y25" s="31">
        <f t="shared" si="27"/>
        <v>1</v>
      </c>
      <c r="Z25" s="32">
        <f t="shared" si="28"/>
        <v>2</v>
      </c>
      <c r="AA25" s="33">
        <f t="shared" si="0"/>
        <v>629</v>
      </c>
      <c r="AB25"/>
      <c r="AC25"/>
      <c r="AD25"/>
      <c r="AE25"/>
      <c r="AF25"/>
    </row>
    <row r="26" spans="1:32" s="34" customFormat="1" ht="34.200000000000003" customHeight="1" x14ac:dyDescent="0.4">
      <c r="A26" s="26">
        <v>2014</v>
      </c>
      <c r="B26" s="66">
        <v>41465</v>
      </c>
      <c r="C26" s="67" t="s">
        <v>215</v>
      </c>
      <c r="D26" s="67" t="s">
        <v>494</v>
      </c>
      <c r="E26" s="68" t="s">
        <v>66</v>
      </c>
      <c r="F26" s="69">
        <v>0</v>
      </c>
      <c r="G26" s="48">
        <v>0</v>
      </c>
      <c r="H26" s="70" t="s">
        <v>65</v>
      </c>
      <c r="I26" s="73"/>
      <c r="J26" s="49"/>
      <c r="K26" s="72" t="s">
        <v>67</v>
      </c>
      <c r="L26" s="27">
        <f t="shared" si="15"/>
        <v>0</v>
      </c>
      <c r="M26" s="28">
        <f t="shared" si="16"/>
        <v>0</v>
      </c>
      <c r="N26" s="27">
        <f t="shared" si="17"/>
        <v>0</v>
      </c>
      <c r="O26" s="28">
        <f t="shared" si="18"/>
        <v>0</v>
      </c>
      <c r="P26" s="27">
        <f t="shared" si="19"/>
        <v>0</v>
      </c>
      <c r="Q26" s="28">
        <f t="shared" si="20"/>
        <v>0</v>
      </c>
      <c r="R26" s="28">
        <f t="shared" si="21"/>
        <v>0</v>
      </c>
      <c r="S26" s="27">
        <f t="shared" si="22"/>
        <v>1</v>
      </c>
      <c r="T26" s="27">
        <f t="shared" si="23"/>
        <v>1</v>
      </c>
      <c r="U26" s="29">
        <v>0</v>
      </c>
      <c r="V26" s="30">
        <f t="shared" si="24"/>
        <v>1</v>
      </c>
      <c r="W26" s="31">
        <f t="shared" si="25"/>
        <v>1</v>
      </c>
      <c r="X26" s="30">
        <f t="shared" si="26"/>
        <v>1</v>
      </c>
      <c r="Y26" s="31">
        <f t="shared" si="27"/>
        <v>1</v>
      </c>
      <c r="Z26" s="32">
        <f t="shared" si="28"/>
        <v>4</v>
      </c>
      <c r="AA26" s="33">
        <f t="shared" si="0"/>
        <v>0</v>
      </c>
      <c r="AB26"/>
      <c r="AC26"/>
      <c r="AD26"/>
      <c r="AE26"/>
      <c r="AF26"/>
    </row>
    <row r="27" spans="1:32" s="34" customFormat="1" ht="30.6" customHeight="1" x14ac:dyDescent="0.4">
      <c r="A27" s="26">
        <v>2014</v>
      </c>
      <c r="B27" s="66">
        <v>41876</v>
      </c>
      <c r="C27" s="67" t="s">
        <v>215</v>
      </c>
      <c r="D27" s="67" t="s">
        <v>494</v>
      </c>
      <c r="E27" s="68" t="s">
        <v>69</v>
      </c>
      <c r="F27" s="69">
        <v>0</v>
      </c>
      <c r="G27" s="48">
        <v>0</v>
      </c>
      <c r="H27" s="70" t="s">
        <v>68</v>
      </c>
      <c r="I27" s="73"/>
      <c r="J27" s="49"/>
      <c r="K27" s="72" t="s">
        <v>70</v>
      </c>
      <c r="L27" s="27">
        <f t="shared" si="15"/>
        <v>0</v>
      </c>
      <c r="M27" s="28">
        <f t="shared" si="16"/>
        <v>0</v>
      </c>
      <c r="N27" s="27">
        <f t="shared" si="17"/>
        <v>0</v>
      </c>
      <c r="O27" s="28">
        <f t="shared" si="18"/>
        <v>0</v>
      </c>
      <c r="P27" s="27">
        <f t="shared" si="19"/>
        <v>0</v>
      </c>
      <c r="Q27" s="28">
        <f t="shared" si="20"/>
        <v>0</v>
      </c>
      <c r="R27" s="28">
        <f t="shared" si="21"/>
        <v>0</v>
      </c>
      <c r="S27" s="27">
        <f t="shared" si="22"/>
        <v>1</v>
      </c>
      <c r="T27" s="27">
        <f t="shared" si="23"/>
        <v>1</v>
      </c>
      <c r="U27" s="29">
        <v>0</v>
      </c>
      <c r="V27" s="30">
        <f t="shared" si="24"/>
        <v>1</v>
      </c>
      <c r="W27" s="31">
        <f t="shared" si="25"/>
        <v>1</v>
      </c>
      <c r="X27" s="30">
        <f t="shared" si="26"/>
        <v>1</v>
      </c>
      <c r="Y27" s="31">
        <f t="shared" si="27"/>
        <v>1</v>
      </c>
      <c r="Z27" s="32">
        <f t="shared" si="28"/>
        <v>4</v>
      </c>
      <c r="AA27" s="33">
        <f t="shared" si="0"/>
        <v>0</v>
      </c>
      <c r="AB27"/>
      <c r="AC27"/>
      <c r="AD27"/>
      <c r="AE27"/>
      <c r="AF27"/>
    </row>
    <row r="28" spans="1:32" s="34" customFormat="1" ht="45.6" customHeight="1" x14ac:dyDescent="0.4">
      <c r="A28" s="26">
        <v>2014</v>
      </c>
      <c r="B28" s="66">
        <v>41880</v>
      </c>
      <c r="C28" s="67" t="s">
        <v>215</v>
      </c>
      <c r="D28" s="67" t="s">
        <v>494</v>
      </c>
      <c r="E28" s="68" t="s">
        <v>72</v>
      </c>
      <c r="F28" s="69">
        <v>12500</v>
      </c>
      <c r="G28" s="48">
        <v>0</v>
      </c>
      <c r="H28" s="70" t="s">
        <v>71</v>
      </c>
      <c r="I28" s="73" t="s">
        <v>54</v>
      </c>
      <c r="J28" s="49">
        <v>500</v>
      </c>
      <c r="K28" s="72" t="s">
        <v>73</v>
      </c>
      <c r="L28" s="27">
        <f t="shared" si="15"/>
        <v>1</v>
      </c>
      <c r="M28" s="28">
        <f t="shared" si="16"/>
        <v>12500</v>
      </c>
      <c r="N28" s="27">
        <f t="shared" si="17"/>
        <v>0</v>
      </c>
      <c r="O28" s="28">
        <f t="shared" si="18"/>
        <v>0</v>
      </c>
      <c r="P28" s="27">
        <f t="shared" si="19"/>
        <v>0</v>
      </c>
      <c r="Q28" s="28">
        <f t="shared" si="20"/>
        <v>0</v>
      </c>
      <c r="R28" s="28">
        <f t="shared" si="21"/>
        <v>0</v>
      </c>
      <c r="S28" s="27">
        <f t="shared" si="22"/>
        <v>0</v>
      </c>
      <c r="T28" s="27">
        <f t="shared" si="23"/>
        <v>1</v>
      </c>
      <c r="U28" s="29">
        <v>0</v>
      </c>
      <c r="V28" s="30">
        <f t="shared" si="24"/>
        <v>0</v>
      </c>
      <c r="W28" s="31">
        <f t="shared" si="25"/>
        <v>0</v>
      </c>
      <c r="X28" s="30">
        <f t="shared" si="26"/>
        <v>1</v>
      </c>
      <c r="Y28" s="31">
        <f t="shared" si="27"/>
        <v>1</v>
      </c>
      <c r="Z28" s="32">
        <f t="shared" si="28"/>
        <v>2</v>
      </c>
      <c r="AA28" s="33">
        <f t="shared" si="0"/>
        <v>500</v>
      </c>
      <c r="AB28"/>
      <c r="AC28"/>
      <c r="AD28"/>
      <c r="AE28"/>
      <c r="AF28"/>
    </row>
    <row r="29" spans="1:32" s="34" customFormat="1" ht="44.4" customHeight="1" x14ac:dyDescent="0.4">
      <c r="A29" s="26">
        <v>2014</v>
      </c>
      <c r="B29" s="66">
        <v>41835</v>
      </c>
      <c r="C29" s="67" t="s">
        <v>215</v>
      </c>
      <c r="D29" s="67" t="s">
        <v>494</v>
      </c>
      <c r="E29" s="68" t="s">
        <v>75</v>
      </c>
      <c r="F29" s="69">
        <v>4500</v>
      </c>
      <c r="G29" s="48">
        <v>0</v>
      </c>
      <c r="H29" s="70" t="s">
        <v>74</v>
      </c>
      <c r="I29" s="73" t="s">
        <v>77</v>
      </c>
      <c r="J29" s="49">
        <v>500</v>
      </c>
      <c r="K29" s="72" t="s">
        <v>76</v>
      </c>
      <c r="L29" s="27">
        <f t="shared" si="15"/>
        <v>1</v>
      </c>
      <c r="M29" s="28">
        <f t="shared" si="16"/>
        <v>4500</v>
      </c>
      <c r="N29" s="27">
        <f t="shared" si="17"/>
        <v>0</v>
      </c>
      <c r="O29" s="28">
        <f t="shared" si="18"/>
        <v>0</v>
      </c>
      <c r="P29" s="27">
        <f t="shared" si="19"/>
        <v>0</v>
      </c>
      <c r="Q29" s="28">
        <f t="shared" si="20"/>
        <v>0</v>
      </c>
      <c r="R29" s="28">
        <f t="shared" si="21"/>
        <v>0</v>
      </c>
      <c r="S29" s="27">
        <f t="shared" si="22"/>
        <v>0</v>
      </c>
      <c r="T29" s="27">
        <f t="shared" si="23"/>
        <v>1</v>
      </c>
      <c r="U29" s="29">
        <v>0</v>
      </c>
      <c r="V29" s="30">
        <f t="shared" si="24"/>
        <v>0</v>
      </c>
      <c r="W29" s="31">
        <f t="shared" si="25"/>
        <v>0</v>
      </c>
      <c r="X29" s="30">
        <f t="shared" si="26"/>
        <v>1</v>
      </c>
      <c r="Y29" s="31">
        <f t="shared" si="27"/>
        <v>1</v>
      </c>
      <c r="Z29" s="32">
        <f t="shared" si="28"/>
        <v>2</v>
      </c>
      <c r="AA29" s="33">
        <f t="shared" si="0"/>
        <v>500</v>
      </c>
      <c r="AB29"/>
      <c r="AC29"/>
      <c r="AD29"/>
      <c r="AE29"/>
      <c r="AF29"/>
    </row>
    <row r="30" spans="1:32" s="34" customFormat="1" ht="49.2" customHeight="1" x14ac:dyDescent="0.4">
      <c r="A30" s="26">
        <v>2014</v>
      </c>
      <c r="B30" s="66">
        <v>41944</v>
      </c>
      <c r="C30" s="67" t="s">
        <v>215</v>
      </c>
      <c r="D30" s="67" t="s">
        <v>494</v>
      </c>
      <c r="E30" s="68" t="s">
        <v>79</v>
      </c>
      <c r="F30" s="69">
        <v>2760</v>
      </c>
      <c r="G30" s="48">
        <v>0</v>
      </c>
      <c r="H30" s="70" t="s">
        <v>78</v>
      </c>
      <c r="I30" s="73" t="s">
        <v>54</v>
      </c>
      <c r="J30" s="49">
        <v>500</v>
      </c>
      <c r="K30" s="72" t="s">
        <v>80</v>
      </c>
      <c r="L30" s="27">
        <f t="shared" si="15"/>
        <v>1</v>
      </c>
      <c r="M30" s="28">
        <f t="shared" si="16"/>
        <v>2760</v>
      </c>
      <c r="N30" s="27">
        <f t="shared" si="17"/>
        <v>0</v>
      </c>
      <c r="O30" s="28">
        <f t="shared" si="18"/>
        <v>0</v>
      </c>
      <c r="P30" s="27">
        <f t="shared" si="19"/>
        <v>0</v>
      </c>
      <c r="Q30" s="28">
        <f t="shared" si="20"/>
        <v>0</v>
      </c>
      <c r="R30" s="28">
        <f t="shared" si="21"/>
        <v>0</v>
      </c>
      <c r="S30" s="27">
        <f t="shared" si="22"/>
        <v>0</v>
      </c>
      <c r="T30" s="27">
        <f t="shared" si="23"/>
        <v>1</v>
      </c>
      <c r="U30" s="29">
        <v>0</v>
      </c>
      <c r="V30" s="30">
        <f t="shared" si="24"/>
        <v>0</v>
      </c>
      <c r="W30" s="31">
        <f t="shared" si="25"/>
        <v>0</v>
      </c>
      <c r="X30" s="30">
        <f t="shared" si="26"/>
        <v>1</v>
      </c>
      <c r="Y30" s="31">
        <f t="shared" si="27"/>
        <v>1</v>
      </c>
      <c r="Z30" s="32">
        <f t="shared" si="28"/>
        <v>2</v>
      </c>
      <c r="AA30" s="33">
        <f t="shared" si="0"/>
        <v>500</v>
      </c>
      <c r="AB30"/>
      <c r="AC30"/>
      <c r="AD30"/>
      <c r="AE30"/>
      <c r="AF30"/>
    </row>
    <row r="31" spans="1:32" s="34" customFormat="1" ht="29.4" customHeight="1" x14ac:dyDescent="0.4">
      <c r="A31" s="26">
        <v>2014</v>
      </c>
      <c r="B31" s="66">
        <v>41918</v>
      </c>
      <c r="C31" s="67" t="s">
        <v>215</v>
      </c>
      <c r="D31" s="67" t="s">
        <v>494</v>
      </c>
      <c r="E31" s="68" t="s">
        <v>82</v>
      </c>
      <c r="F31" s="69">
        <v>700</v>
      </c>
      <c r="G31" s="48">
        <v>0</v>
      </c>
      <c r="H31" s="70" t="s">
        <v>81</v>
      </c>
      <c r="I31" s="73" t="s">
        <v>54</v>
      </c>
      <c r="J31" s="49">
        <v>500</v>
      </c>
      <c r="K31" s="72" t="s">
        <v>83</v>
      </c>
      <c r="L31" s="27">
        <f t="shared" si="15"/>
        <v>1</v>
      </c>
      <c r="M31" s="28">
        <f t="shared" si="16"/>
        <v>700</v>
      </c>
      <c r="N31" s="27">
        <f t="shared" si="17"/>
        <v>0</v>
      </c>
      <c r="O31" s="28">
        <f t="shared" si="18"/>
        <v>0</v>
      </c>
      <c r="P31" s="27">
        <f t="shared" si="19"/>
        <v>0</v>
      </c>
      <c r="Q31" s="28">
        <f t="shared" si="20"/>
        <v>0</v>
      </c>
      <c r="R31" s="28">
        <f t="shared" si="21"/>
        <v>0</v>
      </c>
      <c r="S31" s="27">
        <f t="shared" si="22"/>
        <v>0</v>
      </c>
      <c r="T31" s="27">
        <f t="shared" si="23"/>
        <v>1</v>
      </c>
      <c r="U31" s="29">
        <v>0</v>
      </c>
      <c r="V31" s="30">
        <f t="shared" si="24"/>
        <v>0</v>
      </c>
      <c r="W31" s="31">
        <f t="shared" si="25"/>
        <v>0</v>
      </c>
      <c r="X31" s="30">
        <f t="shared" si="26"/>
        <v>1</v>
      </c>
      <c r="Y31" s="31">
        <f t="shared" si="27"/>
        <v>1</v>
      </c>
      <c r="Z31" s="32">
        <f t="shared" si="28"/>
        <v>2</v>
      </c>
      <c r="AA31" s="33">
        <f t="shared" si="0"/>
        <v>500</v>
      </c>
      <c r="AB31"/>
      <c r="AC31"/>
      <c r="AD31"/>
      <c r="AE31"/>
      <c r="AF31"/>
    </row>
    <row r="32" spans="1:32" s="34" customFormat="1" ht="15" customHeight="1" x14ac:dyDescent="0.4">
      <c r="A32" s="26">
        <v>2014</v>
      </c>
      <c r="B32" s="66">
        <v>41958</v>
      </c>
      <c r="C32" s="67" t="s">
        <v>215</v>
      </c>
      <c r="D32" s="67" t="s">
        <v>494</v>
      </c>
      <c r="E32" s="68" t="s">
        <v>85</v>
      </c>
      <c r="F32" s="69">
        <v>2997.6</v>
      </c>
      <c r="G32" s="48">
        <v>0</v>
      </c>
      <c r="H32" s="70" t="s">
        <v>84</v>
      </c>
      <c r="I32" s="73" t="s">
        <v>54</v>
      </c>
      <c r="J32" s="49">
        <v>500</v>
      </c>
      <c r="K32" s="72" t="s">
        <v>86</v>
      </c>
      <c r="L32" s="27">
        <f t="shared" si="15"/>
        <v>1</v>
      </c>
      <c r="M32" s="28">
        <f t="shared" si="16"/>
        <v>2997.6</v>
      </c>
      <c r="N32" s="27">
        <f t="shared" si="17"/>
        <v>0</v>
      </c>
      <c r="O32" s="28">
        <f t="shared" si="18"/>
        <v>0</v>
      </c>
      <c r="P32" s="27">
        <f t="shared" si="19"/>
        <v>0</v>
      </c>
      <c r="Q32" s="28">
        <f t="shared" si="20"/>
        <v>0</v>
      </c>
      <c r="R32" s="28">
        <f t="shared" si="21"/>
        <v>0</v>
      </c>
      <c r="S32" s="27">
        <f t="shared" si="22"/>
        <v>0</v>
      </c>
      <c r="T32" s="27">
        <f t="shared" si="23"/>
        <v>1</v>
      </c>
      <c r="U32" s="29">
        <v>0</v>
      </c>
      <c r="V32" s="30">
        <f t="shared" si="24"/>
        <v>0</v>
      </c>
      <c r="W32" s="31">
        <f t="shared" si="25"/>
        <v>0</v>
      </c>
      <c r="X32" s="30">
        <f t="shared" si="26"/>
        <v>1</v>
      </c>
      <c r="Y32" s="31">
        <f t="shared" si="27"/>
        <v>1</v>
      </c>
      <c r="Z32" s="32">
        <f t="shared" si="28"/>
        <v>2</v>
      </c>
      <c r="AA32" s="33">
        <f t="shared" si="0"/>
        <v>500</v>
      </c>
      <c r="AB32"/>
      <c r="AC32"/>
      <c r="AD32"/>
      <c r="AE32"/>
      <c r="AF32"/>
    </row>
    <row r="33" spans="1:32" s="34" customFormat="1" ht="46.2" customHeight="1" x14ac:dyDescent="0.4">
      <c r="A33" s="26">
        <v>2014</v>
      </c>
      <c r="B33" s="66">
        <v>41853</v>
      </c>
      <c r="C33" s="67" t="s">
        <v>215</v>
      </c>
      <c r="D33" s="67" t="s">
        <v>494</v>
      </c>
      <c r="E33" s="68" t="s">
        <v>224</v>
      </c>
      <c r="F33" s="69">
        <v>0</v>
      </c>
      <c r="G33" s="48">
        <v>0</v>
      </c>
      <c r="H33" s="70" t="s">
        <v>87</v>
      </c>
      <c r="I33" s="73"/>
      <c r="J33" s="49"/>
      <c r="K33" s="72" t="s">
        <v>88</v>
      </c>
      <c r="L33" s="27">
        <f t="shared" si="15"/>
        <v>0</v>
      </c>
      <c r="M33" s="28">
        <f t="shared" si="16"/>
        <v>0</v>
      </c>
      <c r="N33" s="27">
        <f t="shared" si="17"/>
        <v>0</v>
      </c>
      <c r="O33" s="28">
        <f t="shared" si="18"/>
        <v>0</v>
      </c>
      <c r="P33" s="27">
        <f t="shared" si="19"/>
        <v>0</v>
      </c>
      <c r="Q33" s="28">
        <f t="shared" si="20"/>
        <v>0</v>
      </c>
      <c r="R33" s="28">
        <f t="shared" si="21"/>
        <v>0</v>
      </c>
      <c r="S33" s="27">
        <f t="shared" si="22"/>
        <v>1</v>
      </c>
      <c r="T33" s="27">
        <f t="shared" si="23"/>
        <v>1</v>
      </c>
      <c r="U33" s="29">
        <v>0</v>
      </c>
      <c r="V33" s="30">
        <f t="shared" si="24"/>
        <v>1</v>
      </c>
      <c r="W33" s="31">
        <f t="shared" si="25"/>
        <v>1</v>
      </c>
      <c r="X33" s="30">
        <f t="shared" si="26"/>
        <v>1</v>
      </c>
      <c r="Y33" s="31">
        <f t="shared" si="27"/>
        <v>1</v>
      </c>
      <c r="Z33" s="32">
        <f t="shared" si="28"/>
        <v>4</v>
      </c>
      <c r="AA33" s="33">
        <f t="shared" si="0"/>
        <v>0</v>
      </c>
      <c r="AB33"/>
      <c r="AC33"/>
      <c r="AD33"/>
      <c r="AE33"/>
      <c r="AF33"/>
    </row>
    <row r="34" spans="1:32" s="34" customFormat="1" ht="31.2" customHeight="1" x14ac:dyDescent="0.4">
      <c r="A34" s="26">
        <v>2014</v>
      </c>
      <c r="B34" s="66">
        <v>41913</v>
      </c>
      <c r="C34" s="67" t="s">
        <v>215</v>
      </c>
      <c r="D34" s="67" t="s">
        <v>494</v>
      </c>
      <c r="E34" s="68" t="s">
        <v>90</v>
      </c>
      <c r="F34" s="69">
        <v>2100</v>
      </c>
      <c r="G34" s="48">
        <v>0</v>
      </c>
      <c r="H34" s="70" t="s">
        <v>89</v>
      </c>
      <c r="I34" s="73" t="s">
        <v>54</v>
      </c>
      <c r="J34" s="49">
        <v>500</v>
      </c>
      <c r="K34" s="72" t="s">
        <v>91</v>
      </c>
      <c r="L34" s="27">
        <f t="shared" si="15"/>
        <v>1</v>
      </c>
      <c r="M34" s="28">
        <f t="shared" si="16"/>
        <v>2100</v>
      </c>
      <c r="N34" s="27">
        <f t="shared" si="17"/>
        <v>0</v>
      </c>
      <c r="O34" s="28">
        <f t="shared" si="18"/>
        <v>0</v>
      </c>
      <c r="P34" s="27">
        <f t="shared" si="19"/>
        <v>0</v>
      </c>
      <c r="Q34" s="28">
        <f t="shared" si="20"/>
        <v>0</v>
      </c>
      <c r="R34" s="28">
        <f t="shared" si="21"/>
        <v>0</v>
      </c>
      <c r="S34" s="27">
        <f t="shared" si="22"/>
        <v>0</v>
      </c>
      <c r="T34" s="27">
        <f t="shared" si="23"/>
        <v>1</v>
      </c>
      <c r="U34" s="29">
        <v>0</v>
      </c>
      <c r="V34" s="30">
        <f t="shared" si="24"/>
        <v>0</v>
      </c>
      <c r="W34" s="31">
        <f t="shared" si="25"/>
        <v>0</v>
      </c>
      <c r="X34" s="30">
        <f t="shared" si="26"/>
        <v>1</v>
      </c>
      <c r="Y34" s="31">
        <f t="shared" si="27"/>
        <v>1</v>
      </c>
      <c r="Z34" s="32">
        <f t="shared" si="28"/>
        <v>2</v>
      </c>
      <c r="AA34" s="33">
        <f t="shared" si="0"/>
        <v>500</v>
      </c>
      <c r="AB34"/>
      <c r="AC34"/>
      <c r="AD34"/>
      <c r="AE34"/>
      <c r="AF34"/>
    </row>
    <row r="35" spans="1:32" s="34" customFormat="1" ht="46.8" customHeight="1" x14ac:dyDescent="0.4">
      <c r="A35" s="26">
        <v>2014</v>
      </c>
      <c r="B35" s="66">
        <v>41962</v>
      </c>
      <c r="C35" s="67" t="s">
        <v>215</v>
      </c>
      <c r="D35" s="67" t="s">
        <v>494</v>
      </c>
      <c r="E35" s="68" t="s">
        <v>93</v>
      </c>
      <c r="F35" s="69">
        <v>0</v>
      </c>
      <c r="G35" s="48">
        <v>0</v>
      </c>
      <c r="H35" s="70" t="s">
        <v>92</v>
      </c>
      <c r="I35" s="73"/>
      <c r="J35" s="49"/>
      <c r="K35" s="72" t="s">
        <v>94</v>
      </c>
      <c r="L35" s="27">
        <f t="shared" si="15"/>
        <v>0</v>
      </c>
      <c r="M35" s="28">
        <f t="shared" si="16"/>
        <v>0</v>
      </c>
      <c r="N35" s="27">
        <f t="shared" si="17"/>
        <v>0</v>
      </c>
      <c r="O35" s="28">
        <f t="shared" si="18"/>
        <v>0</v>
      </c>
      <c r="P35" s="27">
        <f t="shared" si="19"/>
        <v>0</v>
      </c>
      <c r="Q35" s="28">
        <f t="shared" si="20"/>
        <v>0</v>
      </c>
      <c r="R35" s="28">
        <f t="shared" si="21"/>
        <v>0</v>
      </c>
      <c r="S35" s="27">
        <f t="shared" si="22"/>
        <v>1</v>
      </c>
      <c r="T35" s="27">
        <f t="shared" si="23"/>
        <v>1</v>
      </c>
      <c r="U35" s="29">
        <v>0</v>
      </c>
      <c r="V35" s="30">
        <f t="shared" si="24"/>
        <v>1</v>
      </c>
      <c r="W35" s="31">
        <f t="shared" si="25"/>
        <v>1</v>
      </c>
      <c r="X35" s="30">
        <f t="shared" si="26"/>
        <v>1</v>
      </c>
      <c r="Y35" s="31">
        <f t="shared" si="27"/>
        <v>1</v>
      </c>
      <c r="Z35" s="32">
        <f t="shared" si="28"/>
        <v>4</v>
      </c>
      <c r="AA35" s="33">
        <f t="shared" si="0"/>
        <v>0</v>
      </c>
      <c r="AB35"/>
      <c r="AC35"/>
      <c r="AD35"/>
      <c r="AE35"/>
      <c r="AF35"/>
    </row>
    <row r="36" spans="1:32" s="34" customFormat="1" ht="30" customHeight="1" x14ac:dyDescent="0.4">
      <c r="A36" s="26">
        <v>2014</v>
      </c>
      <c r="B36" s="66">
        <v>41815</v>
      </c>
      <c r="C36" s="67" t="s">
        <v>215</v>
      </c>
      <c r="D36" s="67" t="s">
        <v>494</v>
      </c>
      <c r="E36" s="68" t="s">
        <v>96</v>
      </c>
      <c r="F36" s="69">
        <v>0</v>
      </c>
      <c r="G36" s="48">
        <v>0</v>
      </c>
      <c r="H36" s="70" t="s">
        <v>95</v>
      </c>
      <c r="I36" s="73"/>
      <c r="J36" s="49"/>
      <c r="K36" s="72" t="s">
        <v>97</v>
      </c>
      <c r="L36" s="27">
        <f t="shared" si="15"/>
        <v>0</v>
      </c>
      <c r="M36" s="28">
        <f t="shared" si="16"/>
        <v>0</v>
      </c>
      <c r="N36" s="27">
        <f t="shared" si="17"/>
        <v>0</v>
      </c>
      <c r="O36" s="28">
        <f t="shared" si="18"/>
        <v>0</v>
      </c>
      <c r="P36" s="27">
        <f t="shared" si="19"/>
        <v>0</v>
      </c>
      <c r="Q36" s="28">
        <f t="shared" si="20"/>
        <v>0</v>
      </c>
      <c r="R36" s="28">
        <f t="shared" si="21"/>
        <v>0</v>
      </c>
      <c r="S36" s="27">
        <f t="shared" si="22"/>
        <v>1</v>
      </c>
      <c r="T36" s="27">
        <f t="shared" si="23"/>
        <v>1</v>
      </c>
      <c r="U36" s="29">
        <v>0</v>
      </c>
      <c r="V36" s="30">
        <f t="shared" si="24"/>
        <v>1</v>
      </c>
      <c r="W36" s="31">
        <f t="shared" si="25"/>
        <v>1</v>
      </c>
      <c r="X36" s="30">
        <f t="shared" si="26"/>
        <v>1</v>
      </c>
      <c r="Y36" s="31">
        <f t="shared" si="27"/>
        <v>1</v>
      </c>
      <c r="Z36" s="30">
        <f t="shared" si="28"/>
        <v>4</v>
      </c>
      <c r="AA36" s="33">
        <f t="shared" si="0"/>
        <v>0</v>
      </c>
      <c r="AB36"/>
      <c r="AC36"/>
      <c r="AD36"/>
      <c r="AE36"/>
      <c r="AF36"/>
    </row>
    <row r="37" spans="1:32" x14ac:dyDescent="0.3">
      <c r="A37" s="17"/>
      <c r="B37" s="17"/>
      <c r="C37" s="17"/>
      <c r="D37" s="17"/>
      <c r="E37" s="17"/>
      <c r="F37" s="102">
        <f>SUM(F6:F36)</f>
        <v>44981.599999999999</v>
      </c>
      <c r="G37" s="102">
        <f>SUM(G6:G36)</f>
        <v>0</v>
      </c>
      <c r="H37" s="17"/>
      <c r="I37" s="17"/>
      <c r="J37" s="102">
        <f>SUM(J6:J36)</f>
        <v>7854</v>
      </c>
      <c r="K37" s="17"/>
      <c r="L37" s="50">
        <f t="shared" ref="L37:U37" si="29">SUM(L6:L36)</f>
        <v>17</v>
      </c>
      <c r="M37" s="51">
        <f t="shared" si="29"/>
        <v>44981.599999999999</v>
      </c>
      <c r="N37" s="50">
        <f t="shared" si="29"/>
        <v>0</v>
      </c>
      <c r="O37" s="51">
        <f t="shared" si="29"/>
        <v>0</v>
      </c>
      <c r="P37" s="50">
        <f t="shared" si="29"/>
        <v>0</v>
      </c>
      <c r="Q37" s="51">
        <f t="shared" si="29"/>
        <v>0</v>
      </c>
      <c r="R37" s="51">
        <f t="shared" si="29"/>
        <v>0</v>
      </c>
      <c r="S37" s="50">
        <f t="shared" si="29"/>
        <v>14</v>
      </c>
      <c r="T37" s="50">
        <f t="shared" si="29"/>
        <v>31</v>
      </c>
      <c r="U37" s="50">
        <f t="shared" si="29"/>
        <v>0</v>
      </c>
      <c r="AA37" s="52">
        <f>SUM(AA6:AA36)</f>
        <v>7854</v>
      </c>
    </row>
    <row r="38" spans="1:32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32" s="34" customFormat="1" ht="30.75" customHeight="1" x14ac:dyDescent="0.45">
      <c r="A39" s="44" t="s">
        <v>196</v>
      </c>
      <c r="B39" s="45" t="s">
        <v>197</v>
      </c>
      <c r="C39" s="81" t="s">
        <v>198</v>
      </c>
      <c r="D39" s="81" t="s">
        <v>199</v>
      </c>
      <c r="E39" s="81" t="s">
        <v>220</v>
      </c>
      <c r="F39" s="46" t="s">
        <v>200</v>
      </c>
      <c r="G39" s="82" t="s">
        <v>201</v>
      </c>
      <c r="H39" s="82" t="s">
        <v>221</v>
      </c>
      <c r="I39" s="47" t="s">
        <v>202</v>
      </c>
      <c r="J39" s="47" t="s">
        <v>222</v>
      </c>
      <c r="K39" s="83" t="s">
        <v>268</v>
      </c>
      <c r="L39" s="24" t="s">
        <v>203</v>
      </c>
      <c r="M39" s="24" t="s">
        <v>204</v>
      </c>
      <c r="N39" s="24" t="s">
        <v>205</v>
      </c>
      <c r="O39" s="24" t="s">
        <v>206</v>
      </c>
      <c r="P39" s="24" t="s">
        <v>207</v>
      </c>
      <c r="Q39" s="24" t="s">
        <v>208</v>
      </c>
      <c r="R39" s="24" t="s">
        <v>209</v>
      </c>
      <c r="S39" s="24" t="s">
        <v>210</v>
      </c>
      <c r="T39" s="24" t="s">
        <v>211</v>
      </c>
      <c r="U39" s="25" t="s">
        <v>212</v>
      </c>
      <c r="V39" s="121" t="s">
        <v>213</v>
      </c>
      <c r="W39" s="122"/>
      <c r="X39" s="122"/>
      <c r="Y39" s="122"/>
      <c r="Z39" s="123"/>
      <c r="AA39" s="22" t="s">
        <v>214</v>
      </c>
      <c r="AB39"/>
      <c r="AC39"/>
      <c r="AD39"/>
      <c r="AE39"/>
      <c r="AF39"/>
    </row>
    <row r="40" spans="1:32" s="34" customFormat="1" ht="43.2" customHeight="1" x14ac:dyDescent="0.4">
      <c r="A40" s="26">
        <v>2015</v>
      </c>
      <c r="B40" s="66">
        <v>41848</v>
      </c>
      <c r="C40" s="67" t="s">
        <v>215</v>
      </c>
      <c r="D40" s="67" t="s">
        <v>494</v>
      </c>
      <c r="E40" s="68" t="s">
        <v>99</v>
      </c>
      <c r="F40" s="69">
        <v>2465</v>
      </c>
      <c r="G40" s="48">
        <v>0</v>
      </c>
      <c r="H40" s="70" t="s">
        <v>98</v>
      </c>
      <c r="I40" s="73" t="s">
        <v>101</v>
      </c>
      <c r="J40" s="49">
        <v>500</v>
      </c>
      <c r="K40" s="72" t="s">
        <v>100</v>
      </c>
      <c r="L40" s="27">
        <f>IF(AND(F40&gt;0)*(G40=0),1,0)</f>
        <v>1</v>
      </c>
      <c r="M40" s="28">
        <f>IF(L40=1,F40,0)</f>
        <v>2465</v>
      </c>
      <c r="N40" s="27">
        <f>IF(AND(G40&gt;0)*(F40=0),1,0)</f>
        <v>0</v>
      </c>
      <c r="O40" s="28">
        <f>IF(N40=1,G40,0)</f>
        <v>0</v>
      </c>
      <c r="P40" s="27">
        <f>IF(AND(F40=" ")*(G40=" "),0,IF(AND(F40&gt;0)*(G40&gt;0),1,0))</f>
        <v>0</v>
      </c>
      <c r="Q40" s="28">
        <f>IF(P40=1,F40,0)</f>
        <v>0</v>
      </c>
      <c r="R40" s="28">
        <f>IF(P40=1,G40,0)</f>
        <v>0</v>
      </c>
      <c r="S40" s="27">
        <f>IF(AND(F40=0)*(G40=0),1,0)</f>
        <v>0</v>
      </c>
      <c r="T40" s="27">
        <f>IF(E40&gt;0,1,0)</f>
        <v>1</v>
      </c>
      <c r="U40" s="29">
        <v>0</v>
      </c>
      <c r="V40" s="30">
        <f>IF(F40&lt;&gt;0,0,1)</f>
        <v>0</v>
      </c>
      <c r="W40" s="31">
        <f>IF(F40&gt;0,0,1)</f>
        <v>0</v>
      </c>
      <c r="X40" s="30">
        <f>IF(G40&lt;&gt;0,0,1)</f>
        <v>1</v>
      </c>
      <c r="Y40" s="31">
        <f>IF(G40&gt;0,0,1)</f>
        <v>1</v>
      </c>
      <c r="Z40" s="32">
        <f>IF(E40=0,0,SUM(V40:Y40))</f>
        <v>2</v>
      </c>
      <c r="AA40" s="33">
        <f>J40</f>
        <v>500</v>
      </c>
      <c r="AB40"/>
      <c r="AC40"/>
      <c r="AD40"/>
      <c r="AE40"/>
      <c r="AF40"/>
    </row>
    <row r="41" spans="1:32" s="34" customFormat="1" ht="45.6" customHeight="1" x14ac:dyDescent="0.4">
      <c r="A41" s="26">
        <v>2015</v>
      </c>
      <c r="B41" s="66">
        <v>41964</v>
      </c>
      <c r="C41" s="67" t="s">
        <v>215</v>
      </c>
      <c r="D41" s="67" t="s">
        <v>494</v>
      </c>
      <c r="E41" s="68" t="s">
        <v>103</v>
      </c>
      <c r="F41" s="69">
        <v>137</v>
      </c>
      <c r="G41" s="48">
        <v>0</v>
      </c>
      <c r="H41" s="70" t="s">
        <v>102</v>
      </c>
      <c r="I41" s="73" t="s">
        <v>105</v>
      </c>
      <c r="J41" s="49">
        <v>137</v>
      </c>
      <c r="K41" s="72" t="s">
        <v>104</v>
      </c>
      <c r="L41" s="27">
        <f t="shared" ref="L41:L65" si="30">IF(AND(F41&gt;0)*(G41=0),1,0)</f>
        <v>1</v>
      </c>
      <c r="M41" s="28">
        <f t="shared" ref="M41:M65" si="31">IF(L41=1,F41,0)</f>
        <v>137</v>
      </c>
      <c r="N41" s="27">
        <f t="shared" ref="N41:N65" si="32">IF(AND(G41&gt;0)*(F41=0),1,0)</f>
        <v>0</v>
      </c>
      <c r="O41" s="28">
        <f t="shared" ref="O41:O65" si="33">IF(N41=1,G41,0)</f>
        <v>0</v>
      </c>
      <c r="P41" s="27">
        <f t="shared" ref="P41:P65" si="34">IF(AND(F41=" ")*(G41=" "),0,IF(AND(F41&gt;0)*(G41&gt;0),1,0))</f>
        <v>0</v>
      </c>
      <c r="Q41" s="28">
        <f t="shared" ref="Q41:Q65" si="35">IF(P41=1,F41,0)</f>
        <v>0</v>
      </c>
      <c r="R41" s="28">
        <f t="shared" ref="R41:R65" si="36">IF(P41=1,G41,0)</f>
        <v>0</v>
      </c>
      <c r="S41" s="27">
        <f t="shared" ref="S41:S65" si="37">IF(AND(F41=0)*(G41=0),1,0)</f>
        <v>0</v>
      </c>
      <c r="T41" s="27">
        <f t="shared" ref="T41:T65" si="38">IF(E41&gt;0,1,0)</f>
        <v>1</v>
      </c>
      <c r="U41" s="29">
        <v>0</v>
      </c>
      <c r="V41" s="30">
        <f t="shared" ref="V41:V65" si="39">IF(F41&lt;&gt;0,0,1)</f>
        <v>0</v>
      </c>
      <c r="W41" s="31">
        <f t="shared" ref="W41:W65" si="40">IF(F41&gt;0,0,1)</f>
        <v>0</v>
      </c>
      <c r="X41" s="30">
        <f t="shared" ref="X41:X65" si="41">IF(G41&lt;&gt;0,0,1)</f>
        <v>1</v>
      </c>
      <c r="Y41" s="31">
        <f t="shared" ref="Y41:Y65" si="42">IF(G41&gt;0,0,1)</f>
        <v>1</v>
      </c>
      <c r="Z41" s="32">
        <f t="shared" ref="Z41:Z65" si="43">IF(E41=0,0,SUM(V41:Y41))</f>
        <v>2</v>
      </c>
      <c r="AA41" s="33">
        <f t="shared" ref="AA41:AA65" si="44">J41</f>
        <v>137</v>
      </c>
      <c r="AB41"/>
      <c r="AC41"/>
      <c r="AD41"/>
      <c r="AE41"/>
      <c r="AF41"/>
    </row>
    <row r="42" spans="1:32" s="34" customFormat="1" ht="30.6" customHeight="1" x14ac:dyDescent="0.4">
      <c r="A42" s="26">
        <v>2015</v>
      </c>
      <c r="B42" s="66">
        <v>41974</v>
      </c>
      <c r="C42" s="67" t="s">
        <v>215</v>
      </c>
      <c r="D42" s="67" t="s">
        <v>494</v>
      </c>
      <c r="E42" s="68" t="s">
        <v>107</v>
      </c>
      <c r="F42" s="69">
        <v>2500</v>
      </c>
      <c r="G42" s="48">
        <v>0</v>
      </c>
      <c r="H42" s="70" t="s">
        <v>106</v>
      </c>
      <c r="I42" s="73" t="s">
        <v>101</v>
      </c>
      <c r="J42" s="49">
        <v>500</v>
      </c>
      <c r="K42" s="72" t="s">
        <v>108</v>
      </c>
      <c r="L42" s="27">
        <f t="shared" si="30"/>
        <v>1</v>
      </c>
      <c r="M42" s="28">
        <f t="shared" si="31"/>
        <v>2500</v>
      </c>
      <c r="N42" s="27">
        <f t="shared" si="32"/>
        <v>0</v>
      </c>
      <c r="O42" s="28">
        <f t="shared" si="33"/>
        <v>0</v>
      </c>
      <c r="P42" s="27">
        <f t="shared" si="34"/>
        <v>0</v>
      </c>
      <c r="Q42" s="28">
        <f t="shared" si="35"/>
        <v>0</v>
      </c>
      <c r="R42" s="28">
        <f t="shared" si="36"/>
        <v>0</v>
      </c>
      <c r="S42" s="27">
        <f t="shared" si="37"/>
        <v>0</v>
      </c>
      <c r="T42" s="27">
        <f t="shared" si="38"/>
        <v>1</v>
      </c>
      <c r="U42" s="29">
        <v>0</v>
      </c>
      <c r="V42" s="30">
        <f t="shared" si="39"/>
        <v>0</v>
      </c>
      <c r="W42" s="31">
        <f t="shared" si="40"/>
        <v>0</v>
      </c>
      <c r="X42" s="30">
        <f t="shared" si="41"/>
        <v>1</v>
      </c>
      <c r="Y42" s="31">
        <f t="shared" si="42"/>
        <v>1</v>
      </c>
      <c r="Z42" s="32">
        <f t="shared" si="43"/>
        <v>2</v>
      </c>
      <c r="AA42" s="33">
        <f t="shared" si="44"/>
        <v>500</v>
      </c>
      <c r="AB42"/>
      <c r="AC42"/>
      <c r="AD42"/>
      <c r="AE42"/>
      <c r="AF42"/>
    </row>
    <row r="43" spans="1:32" s="34" customFormat="1" ht="29.4" customHeight="1" x14ac:dyDescent="0.4">
      <c r="A43" s="26">
        <v>2015</v>
      </c>
      <c r="B43" s="66">
        <v>42005</v>
      </c>
      <c r="C43" s="67" t="s">
        <v>215</v>
      </c>
      <c r="D43" s="67" t="s">
        <v>494</v>
      </c>
      <c r="E43" s="68" t="s">
        <v>109</v>
      </c>
      <c r="F43" s="69">
        <v>0</v>
      </c>
      <c r="G43" s="48">
        <v>0</v>
      </c>
      <c r="H43" s="70" t="s">
        <v>11</v>
      </c>
      <c r="I43" s="73"/>
      <c r="J43" s="49"/>
      <c r="K43" s="72" t="s">
        <v>110</v>
      </c>
      <c r="L43" s="27">
        <f t="shared" si="30"/>
        <v>0</v>
      </c>
      <c r="M43" s="28">
        <f t="shared" si="31"/>
        <v>0</v>
      </c>
      <c r="N43" s="27">
        <f t="shared" si="32"/>
        <v>0</v>
      </c>
      <c r="O43" s="28">
        <f t="shared" si="33"/>
        <v>0</v>
      </c>
      <c r="P43" s="27">
        <f t="shared" si="34"/>
        <v>0</v>
      </c>
      <c r="Q43" s="28">
        <f t="shared" si="35"/>
        <v>0</v>
      </c>
      <c r="R43" s="28">
        <f t="shared" si="36"/>
        <v>0</v>
      </c>
      <c r="S43" s="27">
        <f t="shared" si="37"/>
        <v>1</v>
      </c>
      <c r="T43" s="27">
        <f t="shared" si="38"/>
        <v>1</v>
      </c>
      <c r="U43" s="29">
        <v>0</v>
      </c>
      <c r="V43" s="30">
        <f t="shared" si="39"/>
        <v>1</v>
      </c>
      <c r="W43" s="31">
        <f t="shared" si="40"/>
        <v>1</v>
      </c>
      <c r="X43" s="30">
        <f t="shared" si="41"/>
        <v>1</v>
      </c>
      <c r="Y43" s="31">
        <f t="shared" si="42"/>
        <v>1</v>
      </c>
      <c r="Z43" s="32">
        <f t="shared" si="43"/>
        <v>4</v>
      </c>
      <c r="AA43" s="33">
        <f t="shared" si="44"/>
        <v>0</v>
      </c>
      <c r="AB43"/>
      <c r="AC43"/>
      <c r="AD43"/>
      <c r="AE43"/>
      <c r="AF43"/>
    </row>
    <row r="44" spans="1:32" s="34" customFormat="1" ht="30" customHeight="1" x14ac:dyDescent="0.4">
      <c r="A44" s="26">
        <v>2015</v>
      </c>
      <c r="B44" s="66">
        <v>42005</v>
      </c>
      <c r="C44" s="67" t="s">
        <v>215</v>
      </c>
      <c r="D44" s="67" t="s">
        <v>494</v>
      </c>
      <c r="E44" s="68" t="s">
        <v>112</v>
      </c>
      <c r="F44" s="69">
        <v>0</v>
      </c>
      <c r="G44" s="48">
        <v>0</v>
      </c>
      <c r="H44" s="70" t="s">
        <v>111</v>
      </c>
      <c r="I44" s="73"/>
      <c r="J44" s="49"/>
      <c r="K44" s="72" t="s">
        <v>113</v>
      </c>
      <c r="L44" s="27">
        <f t="shared" si="30"/>
        <v>0</v>
      </c>
      <c r="M44" s="28">
        <f t="shared" si="31"/>
        <v>0</v>
      </c>
      <c r="N44" s="27">
        <f t="shared" si="32"/>
        <v>0</v>
      </c>
      <c r="O44" s="28">
        <f t="shared" si="33"/>
        <v>0</v>
      </c>
      <c r="P44" s="27">
        <f t="shared" si="34"/>
        <v>0</v>
      </c>
      <c r="Q44" s="28">
        <f t="shared" si="35"/>
        <v>0</v>
      </c>
      <c r="R44" s="28">
        <f t="shared" si="36"/>
        <v>0</v>
      </c>
      <c r="S44" s="27">
        <f t="shared" si="37"/>
        <v>1</v>
      </c>
      <c r="T44" s="27">
        <f t="shared" si="38"/>
        <v>1</v>
      </c>
      <c r="U44" s="29">
        <v>0</v>
      </c>
      <c r="V44" s="30">
        <f t="shared" si="39"/>
        <v>1</v>
      </c>
      <c r="W44" s="31">
        <f t="shared" si="40"/>
        <v>1</v>
      </c>
      <c r="X44" s="30">
        <f t="shared" si="41"/>
        <v>1</v>
      </c>
      <c r="Y44" s="31">
        <f t="shared" si="42"/>
        <v>1</v>
      </c>
      <c r="Z44" s="32">
        <f t="shared" si="43"/>
        <v>4</v>
      </c>
      <c r="AA44" s="33">
        <f t="shared" si="44"/>
        <v>0</v>
      </c>
      <c r="AB44"/>
      <c r="AC44"/>
      <c r="AD44"/>
      <c r="AE44"/>
      <c r="AF44"/>
    </row>
    <row r="45" spans="1:32" s="34" customFormat="1" ht="31.2" customHeight="1" x14ac:dyDescent="0.4">
      <c r="A45" s="26">
        <v>2015</v>
      </c>
      <c r="B45" s="66">
        <v>41758</v>
      </c>
      <c r="C45" s="67" t="s">
        <v>215</v>
      </c>
      <c r="D45" s="67" t="s">
        <v>494</v>
      </c>
      <c r="E45" s="68" t="s">
        <v>115</v>
      </c>
      <c r="F45" s="69">
        <v>0</v>
      </c>
      <c r="G45" s="48">
        <v>0</v>
      </c>
      <c r="H45" s="70" t="s">
        <v>114</v>
      </c>
      <c r="I45" s="73"/>
      <c r="J45" s="49"/>
      <c r="K45" s="72" t="s">
        <v>116</v>
      </c>
      <c r="L45" s="27">
        <f t="shared" si="30"/>
        <v>0</v>
      </c>
      <c r="M45" s="28">
        <f t="shared" si="31"/>
        <v>0</v>
      </c>
      <c r="N45" s="27">
        <f t="shared" si="32"/>
        <v>0</v>
      </c>
      <c r="O45" s="28">
        <f t="shared" si="33"/>
        <v>0</v>
      </c>
      <c r="P45" s="27">
        <f t="shared" si="34"/>
        <v>0</v>
      </c>
      <c r="Q45" s="28">
        <f t="shared" si="35"/>
        <v>0</v>
      </c>
      <c r="R45" s="28">
        <f t="shared" si="36"/>
        <v>0</v>
      </c>
      <c r="S45" s="27">
        <f t="shared" si="37"/>
        <v>1</v>
      </c>
      <c r="T45" s="27">
        <f t="shared" si="38"/>
        <v>1</v>
      </c>
      <c r="U45" s="29">
        <v>0</v>
      </c>
      <c r="V45" s="30">
        <f t="shared" si="39"/>
        <v>1</v>
      </c>
      <c r="W45" s="31">
        <f t="shared" si="40"/>
        <v>1</v>
      </c>
      <c r="X45" s="30">
        <f t="shared" si="41"/>
        <v>1</v>
      </c>
      <c r="Y45" s="31">
        <f t="shared" si="42"/>
        <v>1</v>
      </c>
      <c r="Z45" s="32">
        <f t="shared" si="43"/>
        <v>4</v>
      </c>
      <c r="AA45" s="33">
        <f t="shared" si="44"/>
        <v>0</v>
      </c>
      <c r="AB45"/>
      <c r="AC45"/>
      <c r="AD45"/>
      <c r="AE45"/>
      <c r="AF45"/>
    </row>
    <row r="46" spans="1:32" s="34" customFormat="1" ht="34.200000000000003" customHeight="1" x14ac:dyDescent="0.4">
      <c r="A46" s="26">
        <v>2015</v>
      </c>
      <c r="B46" s="66">
        <v>42145</v>
      </c>
      <c r="C46" s="67" t="s">
        <v>215</v>
      </c>
      <c r="D46" s="67" t="s">
        <v>494</v>
      </c>
      <c r="E46" s="68" t="s">
        <v>118</v>
      </c>
      <c r="F46" s="69">
        <v>0</v>
      </c>
      <c r="G46" s="48">
        <v>0</v>
      </c>
      <c r="H46" s="70" t="s">
        <v>117</v>
      </c>
      <c r="I46" s="73"/>
      <c r="J46" s="49"/>
      <c r="K46" s="72" t="s">
        <v>119</v>
      </c>
      <c r="L46" s="27">
        <f t="shared" si="30"/>
        <v>0</v>
      </c>
      <c r="M46" s="28">
        <f t="shared" si="31"/>
        <v>0</v>
      </c>
      <c r="N46" s="27">
        <f t="shared" si="32"/>
        <v>0</v>
      </c>
      <c r="O46" s="28">
        <f t="shared" si="33"/>
        <v>0</v>
      </c>
      <c r="P46" s="27">
        <f t="shared" si="34"/>
        <v>0</v>
      </c>
      <c r="Q46" s="28">
        <f t="shared" si="35"/>
        <v>0</v>
      </c>
      <c r="R46" s="28">
        <f t="shared" si="36"/>
        <v>0</v>
      </c>
      <c r="S46" s="27">
        <f t="shared" si="37"/>
        <v>1</v>
      </c>
      <c r="T46" s="27">
        <f t="shared" si="38"/>
        <v>1</v>
      </c>
      <c r="U46" s="29">
        <v>0</v>
      </c>
      <c r="V46" s="30">
        <f t="shared" si="39"/>
        <v>1</v>
      </c>
      <c r="W46" s="31">
        <f t="shared" si="40"/>
        <v>1</v>
      </c>
      <c r="X46" s="30">
        <f t="shared" si="41"/>
        <v>1</v>
      </c>
      <c r="Y46" s="31">
        <f t="shared" si="42"/>
        <v>1</v>
      </c>
      <c r="Z46" s="32">
        <f t="shared" si="43"/>
        <v>4</v>
      </c>
      <c r="AA46" s="33">
        <f t="shared" si="44"/>
        <v>0</v>
      </c>
      <c r="AB46"/>
      <c r="AC46"/>
      <c r="AD46"/>
      <c r="AE46"/>
      <c r="AF46"/>
    </row>
    <row r="47" spans="1:32" s="34" customFormat="1" ht="31.2" customHeight="1" x14ac:dyDescent="0.4">
      <c r="A47" s="26">
        <v>2015</v>
      </c>
      <c r="B47" s="66">
        <v>41863</v>
      </c>
      <c r="C47" s="67" t="s">
        <v>215</v>
      </c>
      <c r="D47" s="67" t="s">
        <v>494</v>
      </c>
      <c r="E47" s="68" t="s">
        <v>121</v>
      </c>
      <c r="F47" s="69">
        <v>0</v>
      </c>
      <c r="G47" s="48">
        <v>0</v>
      </c>
      <c r="H47" s="70" t="s">
        <v>120</v>
      </c>
      <c r="I47" s="73"/>
      <c r="J47" s="49"/>
      <c r="K47" s="72" t="s">
        <v>122</v>
      </c>
      <c r="L47" s="27">
        <f t="shared" si="30"/>
        <v>0</v>
      </c>
      <c r="M47" s="28">
        <f t="shared" si="31"/>
        <v>0</v>
      </c>
      <c r="N47" s="27">
        <f t="shared" si="32"/>
        <v>0</v>
      </c>
      <c r="O47" s="28">
        <f t="shared" si="33"/>
        <v>0</v>
      </c>
      <c r="P47" s="27">
        <f t="shared" si="34"/>
        <v>0</v>
      </c>
      <c r="Q47" s="28">
        <f t="shared" si="35"/>
        <v>0</v>
      </c>
      <c r="R47" s="28">
        <f t="shared" si="36"/>
        <v>0</v>
      </c>
      <c r="S47" s="27">
        <f t="shared" si="37"/>
        <v>1</v>
      </c>
      <c r="T47" s="27">
        <f t="shared" si="38"/>
        <v>1</v>
      </c>
      <c r="U47" s="29">
        <v>0</v>
      </c>
      <c r="V47" s="30">
        <f t="shared" si="39"/>
        <v>1</v>
      </c>
      <c r="W47" s="31">
        <f t="shared" si="40"/>
        <v>1</v>
      </c>
      <c r="X47" s="30">
        <f t="shared" si="41"/>
        <v>1</v>
      </c>
      <c r="Y47" s="31">
        <f t="shared" si="42"/>
        <v>1</v>
      </c>
      <c r="Z47" s="32">
        <f t="shared" si="43"/>
        <v>4</v>
      </c>
      <c r="AA47" s="33">
        <f t="shared" si="44"/>
        <v>0</v>
      </c>
      <c r="AB47"/>
      <c r="AC47"/>
      <c r="AD47"/>
      <c r="AE47"/>
      <c r="AF47"/>
    </row>
    <row r="48" spans="1:32" s="34" customFormat="1" ht="43.8" customHeight="1" x14ac:dyDescent="0.4">
      <c r="A48" s="26">
        <v>2015</v>
      </c>
      <c r="B48" s="66">
        <v>42167</v>
      </c>
      <c r="C48" s="67" t="s">
        <v>215</v>
      </c>
      <c r="D48" s="67" t="s">
        <v>494</v>
      </c>
      <c r="E48" s="68" t="s">
        <v>123</v>
      </c>
      <c r="F48" s="69">
        <v>0</v>
      </c>
      <c r="G48" s="48">
        <v>0</v>
      </c>
      <c r="H48" s="70" t="s">
        <v>226</v>
      </c>
      <c r="I48" s="73"/>
      <c r="J48" s="49"/>
      <c r="K48" s="72" t="s">
        <v>124</v>
      </c>
      <c r="L48" s="27">
        <f t="shared" si="30"/>
        <v>0</v>
      </c>
      <c r="M48" s="28">
        <f t="shared" si="31"/>
        <v>0</v>
      </c>
      <c r="N48" s="27">
        <f t="shared" si="32"/>
        <v>0</v>
      </c>
      <c r="O48" s="28">
        <f t="shared" si="33"/>
        <v>0</v>
      </c>
      <c r="P48" s="27">
        <f t="shared" si="34"/>
        <v>0</v>
      </c>
      <c r="Q48" s="28">
        <f t="shared" si="35"/>
        <v>0</v>
      </c>
      <c r="R48" s="28">
        <f t="shared" si="36"/>
        <v>0</v>
      </c>
      <c r="S48" s="27">
        <f t="shared" si="37"/>
        <v>1</v>
      </c>
      <c r="T48" s="27">
        <f t="shared" si="38"/>
        <v>1</v>
      </c>
      <c r="U48" s="29">
        <v>0</v>
      </c>
      <c r="V48" s="30">
        <f t="shared" si="39"/>
        <v>1</v>
      </c>
      <c r="W48" s="31">
        <f t="shared" si="40"/>
        <v>1</v>
      </c>
      <c r="X48" s="30">
        <f t="shared" si="41"/>
        <v>1</v>
      </c>
      <c r="Y48" s="31">
        <f t="shared" si="42"/>
        <v>1</v>
      </c>
      <c r="Z48" s="32">
        <f t="shared" si="43"/>
        <v>4</v>
      </c>
      <c r="AA48" s="33">
        <f t="shared" si="44"/>
        <v>0</v>
      </c>
      <c r="AB48"/>
      <c r="AC48"/>
      <c r="AD48"/>
      <c r="AE48"/>
      <c r="AF48"/>
    </row>
    <row r="49" spans="1:32" s="34" customFormat="1" ht="45" customHeight="1" x14ac:dyDescent="0.4">
      <c r="A49" s="26">
        <v>2015</v>
      </c>
      <c r="B49" s="66">
        <v>42164</v>
      </c>
      <c r="C49" s="67" t="s">
        <v>215</v>
      </c>
      <c r="D49" s="67" t="s">
        <v>494</v>
      </c>
      <c r="E49" s="84"/>
      <c r="F49" s="69"/>
      <c r="G49" s="48">
        <v>0</v>
      </c>
      <c r="H49" s="70" t="s">
        <v>125</v>
      </c>
      <c r="I49" s="73"/>
      <c r="J49" s="49"/>
      <c r="K49" s="72" t="s">
        <v>126</v>
      </c>
      <c r="L49" s="27">
        <v>1</v>
      </c>
      <c r="M49" s="28">
        <f t="shared" si="31"/>
        <v>0</v>
      </c>
      <c r="N49" s="27">
        <f t="shared" si="32"/>
        <v>0</v>
      </c>
      <c r="O49" s="28">
        <f t="shared" si="33"/>
        <v>0</v>
      </c>
      <c r="P49" s="27">
        <f t="shared" si="34"/>
        <v>0</v>
      </c>
      <c r="Q49" s="28">
        <f t="shared" si="35"/>
        <v>0</v>
      </c>
      <c r="R49" s="28">
        <f t="shared" si="36"/>
        <v>0</v>
      </c>
      <c r="S49" s="27">
        <v>0</v>
      </c>
      <c r="T49" s="27">
        <v>1</v>
      </c>
      <c r="U49" s="29">
        <v>0</v>
      </c>
      <c r="V49" s="30">
        <f t="shared" si="39"/>
        <v>1</v>
      </c>
      <c r="W49" s="31">
        <f t="shared" si="40"/>
        <v>1</v>
      </c>
      <c r="X49" s="30">
        <f t="shared" si="41"/>
        <v>1</v>
      </c>
      <c r="Y49" s="31">
        <f t="shared" si="42"/>
        <v>1</v>
      </c>
      <c r="Z49" s="32">
        <f t="shared" si="43"/>
        <v>0</v>
      </c>
      <c r="AA49" s="33">
        <f t="shared" si="44"/>
        <v>0</v>
      </c>
      <c r="AB49"/>
      <c r="AC49"/>
      <c r="AD49"/>
      <c r="AE49"/>
      <c r="AF49"/>
    </row>
    <row r="50" spans="1:32" s="34" customFormat="1" ht="33" customHeight="1" x14ac:dyDescent="0.4">
      <c r="A50" s="26">
        <v>2015</v>
      </c>
      <c r="B50" s="66">
        <v>42130</v>
      </c>
      <c r="C50" s="67" t="s">
        <v>215</v>
      </c>
      <c r="D50" s="67" t="s">
        <v>494</v>
      </c>
      <c r="E50" s="68" t="s">
        <v>128</v>
      </c>
      <c r="F50" s="69">
        <v>0</v>
      </c>
      <c r="G50" s="48">
        <v>0</v>
      </c>
      <c r="H50" s="70" t="s">
        <v>127</v>
      </c>
      <c r="I50" s="73"/>
      <c r="J50" s="49"/>
      <c r="K50" s="72" t="s">
        <v>129</v>
      </c>
      <c r="L50" s="27">
        <f t="shared" si="30"/>
        <v>0</v>
      </c>
      <c r="M50" s="28">
        <f t="shared" si="31"/>
        <v>0</v>
      </c>
      <c r="N50" s="27">
        <f t="shared" si="32"/>
        <v>0</v>
      </c>
      <c r="O50" s="28">
        <f t="shared" si="33"/>
        <v>0</v>
      </c>
      <c r="P50" s="27">
        <f t="shared" si="34"/>
        <v>0</v>
      </c>
      <c r="Q50" s="28">
        <f t="shared" si="35"/>
        <v>0</v>
      </c>
      <c r="R50" s="28">
        <f t="shared" si="36"/>
        <v>0</v>
      </c>
      <c r="S50" s="27">
        <f t="shared" si="37"/>
        <v>1</v>
      </c>
      <c r="T50" s="27">
        <f t="shared" si="38"/>
        <v>1</v>
      </c>
      <c r="U50" s="29">
        <v>0</v>
      </c>
      <c r="V50" s="30">
        <f t="shared" si="39"/>
        <v>1</v>
      </c>
      <c r="W50" s="31">
        <f t="shared" si="40"/>
        <v>1</v>
      </c>
      <c r="X50" s="30">
        <f t="shared" si="41"/>
        <v>1</v>
      </c>
      <c r="Y50" s="31">
        <f t="shared" si="42"/>
        <v>1</v>
      </c>
      <c r="Z50" s="32">
        <f t="shared" si="43"/>
        <v>4</v>
      </c>
      <c r="AA50" s="33">
        <f t="shared" si="44"/>
        <v>0</v>
      </c>
      <c r="AB50"/>
      <c r="AC50"/>
      <c r="AD50"/>
      <c r="AE50"/>
      <c r="AF50"/>
    </row>
    <row r="51" spans="1:32" s="34" customFormat="1" ht="59.4" customHeight="1" x14ac:dyDescent="0.4">
      <c r="A51" s="26">
        <v>2015</v>
      </c>
      <c r="B51" s="66">
        <v>42187</v>
      </c>
      <c r="C51" s="67" t="s">
        <v>215</v>
      </c>
      <c r="D51" s="67" t="s">
        <v>494</v>
      </c>
      <c r="E51" s="68" t="s">
        <v>131</v>
      </c>
      <c r="F51" s="69">
        <v>30000</v>
      </c>
      <c r="G51" s="48">
        <v>0</v>
      </c>
      <c r="H51" s="70" t="s">
        <v>130</v>
      </c>
      <c r="I51" s="73" t="s">
        <v>133</v>
      </c>
      <c r="J51" s="49">
        <v>500</v>
      </c>
      <c r="K51" s="72" t="s">
        <v>132</v>
      </c>
      <c r="L51" s="27">
        <f t="shared" si="30"/>
        <v>1</v>
      </c>
      <c r="M51" s="28">
        <f t="shared" si="31"/>
        <v>30000</v>
      </c>
      <c r="N51" s="27">
        <f t="shared" si="32"/>
        <v>0</v>
      </c>
      <c r="O51" s="28">
        <f t="shared" si="33"/>
        <v>0</v>
      </c>
      <c r="P51" s="27">
        <f t="shared" si="34"/>
        <v>0</v>
      </c>
      <c r="Q51" s="28">
        <f t="shared" si="35"/>
        <v>0</v>
      </c>
      <c r="R51" s="28">
        <f t="shared" si="36"/>
        <v>0</v>
      </c>
      <c r="S51" s="27">
        <f t="shared" si="37"/>
        <v>0</v>
      </c>
      <c r="T51" s="27">
        <f t="shared" si="38"/>
        <v>1</v>
      </c>
      <c r="U51" s="29">
        <v>0</v>
      </c>
      <c r="V51" s="30">
        <f t="shared" si="39"/>
        <v>0</v>
      </c>
      <c r="W51" s="31">
        <f t="shared" si="40"/>
        <v>0</v>
      </c>
      <c r="X51" s="30">
        <f t="shared" si="41"/>
        <v>1</v>
      </c>
      <c r="Y51" s="31">
        <f t="shared" si="42"/>
        <v>1</v>
      </c>
      <c r="Z51" s="32">
        <f t="shared" si="43"/>
        <v>2</v>
      </c>
      <c r="AA51" s="33">
        <f t="shared" si="44"/>
        <v>500</v>
      </c>
      <c r="AB51"/>
      <c r="AC51"/>
      <c r="AD51"/>
      <c r="AE51"/>
      <c r="AF51"/>
    </row>
    <row r="52" spans="1:32" s="34" customFormat="1" ht="44.4" customHeight="1" x14ac:dyDescent="0.4">
      <c r="A52" s="26">
        <v>2015</v>
      </c>
      <c r="B52" s="80" t="s">
        <v>134</v>
      </c>
      <c r="C52" s="67" t="s">
        <v>215</v>
      </c>
      <c r="D52" s="67" t="s">
        <v>494</v>
      </c>
      <c r="E52" s="68" t="s">
        <v>136</v>
      </c>
      <c r="F52" s="69">
        <v>0</v>
      </c>
      <c r="G52" s="48">
        <v>0</v>
      </c>
      <c r="H52" s="70" t="s">
        <v>135</v>
      </c>
      <c r="I52" s="73"/>
      <c r="J52" s="49"/>
      <c r="K52" s="72" t="s">
        <v>137</v>
      </c>
      <c r="L52" s="27">
        <f t="shared" si="30"/>
        <v>0</v>
      </c>
      <c r="M52" s="28">
        <f t="shared" si="31"/>
        <v>0</v>
      </c>
      <c r="N52" s="27">
        <f t="shared" si="32"/>
        <v>0</v>
      </c>
      <c r="O52" s="28">
        <f t="shared" si="33"/>
        <v>0</v>
      </c>
      <c r="P52" s="27">
        <f t="shared" si="34"/>
        <v>0</v>
      </c>
      <c r="Q52" s="28">
        <f t="shared" si="35"/>
        <v>0</v>
      </c>
      <c r="R52" s="28">
        <f t="shared" si="36"/>
        <v>0</v>
      </c>
      <c r="S52" s="27">
        <f t="shared" si="37"/>
        <v>1</v>
      </c>
      <c r="T52" s="27">
        <f t="shared" si="38"/>
        <v>1</v>
      </c>
      <c r="U52" s="29">
        <v>0</v>
      </c>
      <c r="V52" s="30">
        <f t="shared" si="39"/>
        <v>1</v>
      </c>
      <c r="W52" s="31">
        <f t="shared" si="40"/>
        <v>1</v>
      </c>
      <c r="X52" s="30">
        <f t="shared" si="41"/>
        <v>1</v>
      </c>
      <c r="Y52" s="31">
        <f t="shared" si="42"/>
        <v>1</v>
      </c>
      <c r="Z52" s="32">
        <f t="shared" si="43"/>
        <v>4</v>
      </c>
      <c r="AA52" s="33">
        <f t="shared" si="44"/>
        <v>0</v>
      </c>
      <c r="AB52"/>
      <c r="AC52"/>
      <c r="AD52"/>
      <c r="AE52"/>
      <c r="AF52"/>
    </row>
    <row r="53" spans="1:32" s="34" customFormat="1" ht="30.6" customHeight="1" x14ac:dyDescent="0.4">
      <c r="A53" s="26">
        <v>2015</v>
      </c>
      <c r="B53" s="80" t="s">
        <v>138</v>
      </c>
      <c r="C53" s="67" t="s">
        <v>215</v>
      </c>
      <c r="D53" s="67" t="s">
        <v>494</v>
      </c>
      <c r="E53" s="68" t="s">
        <v>140</v>
      </c>
      <c r="F53" s="69">
        <v>1150</v>
      </c>
      <c r="G53" s="48">
        <v>0</v>
      </c>
      <c r="H53" s="70" t="s">
        <v>139</v>
      </c>
      <c r="I53" s="73" t="s">
        <v>142</v>
      </c>
      <c r="J53" s="49">
        <v>500</v>
      </c>
      <c r="K53" s="72" t="s">
        <v>141</v>
      </c>
      <c r="L53" s="27">
        <f t="shared" si="30"/>
        <v>1</v>
      </c>
      <c r="M53" s="28">
        <f t="shared" si="31"/>
        <v>1150</v>
      </c>
      <c r="N53" s="27">
        <f t="shared" si="32"/>
        <v>0</v>
      </c>
      <c r="O53" s="28">
        <f t="shared" si="33"/>
        <v>0</v>
      </c>
      <c r="P53" s="27">
        <f t="shared" si="34"/>
        <v>0</v>
      </c>
      <c r="Q53" s="28">
        <f t="shared" si="35"/>
        <v>0</v>
      </c>
      <c r="R53" s="28">
        <f t="shared" si="36"/>
        <v>0</v>
      </c>
      <c r="S53" s="27">
        <f t="shared" si="37"/>
        <v>0</v>
      </c>
      <c r="T53" s="27">
        <f t="shared" si="38"/>
        <v>1</v>
      </c>
      <c r="U53" s="29">
        <v>0</v>
      </c>
      <c r="V53" s="30">
        <f t="shared" si="39"/>
        <v>0</v>
      </c>
      <c r="W53" s="31">
        <f t="shared" si="40"/>
        <v>0</v>
      </c>
      <c r="X53" s="30">
        <f t="shared" si="41"/>
        <v>1</v>
      </c>
      <c r="Y53" s="31">
        <f t="shared" si="42"/>
        <v>1</v>
      </c>
      <c r="Z53" s="32">
        <f t="shared" si="43"/>
        <v>2</v>
      </c>
      <c r="AA53" s="33">
        <f t="shared" si="44"/>
        <v>500</v>
      </c>
      <c r="AB53"/>
      <c r="AC53"/>
      <c r="AD53"/>
      <c r="AE53"/>
      <c r="AF53"/>
    </row>
    <row r="54" spans="1:32" s="34" customFormat="1" ht="34.200000000000003" customHeight="1" x14ac:dyDescent="0.4">
      <c r="A54" s="26">
        <v>2015</v>
      </c>
      <c r="B54" s="66">
        <v>42163</v>
      </c>
      <c r="C54" s="67" t="s">
        <v>215</v>
      </c>
      <c r="D54" s="67" t="s">
        <v>494</v>
      </c>
      <c r="E54" s="68" t="s">
        <v>143</v>
      </c>
      <c r="F54" s="69">
        <v>600</v>
      </c>
      <c r="G54" s="48">
        <v>0</v>
      </c>
      <c r="H54" s="70" t="s">
        <v>11</v>
      </c>
      <c r="I54" s="73" t="s">
        <v>145</v>
      </c>
      <c r="J54" s="49">
        <v>500</v>
      </c>
      <c r="K54" s="72" t="s">
        <v>144</v>
      </c>
      <c r="L54" s="27">
        <f t="shared" si="30"/>
        <v>1</v>
      </c>
      <c r="M54" s="28">
        <f t="shared" si="31"/>
        <v>600</v>
      </c>
      <c r="N54" s="27">
        <f t="shared" si="32"/>
        <v>0</v>
      </c>
      <c r="O54" s="28">
        <f t="shared" si="33"/>
        <v>0</v>
      </c>
      <c r="P54" s="27">
        <f t="shared" si="34"/>
        <v>0</v>
      </c>
      <c r="Q54" s="28">
        <f t="shared" si="35"/>
        <v>0</v>
      </c>
      <c r="R54" s="28">
        <f t="shared" si="36"/>
        <v>0</v>
      </c>
      <c r="S54" s="27">
        <f t="shared" si="37"/>
        <v>0</v>
      </c>
      <c r="T54" s="27">
        <f t="shared" si="38"/>
        <v>1</v>
      </c>
      <c r="U54" s="29">
        <v>0</v>
      </c>
      <c r="V54" s="30">
        <f t="shared" si="39"/>
        <v>0</v>
      </c>
      <c r="W54" s="31">
        <f t="shared" si="40"/>
        <v>0</v>
      </c>
      <c r="X54" s="30">
        <f t="shared" si="41"/>
        <v>1</v>
      </c>
      <c r="Y54" s="31">
        <f t="shared" si="42"/>
        <v>1</v>
      </c>
      <c r="Z54" s="32">
        <f t="shared" si="43"/>
        <v>2</v>
      </c>
      <c r="AA54" s="33">
        <f t="shared" si="44"/>
        <v>500</v>
      </c>
      <c r="AB54"/>
      <c r="AC54"/>
      <c r="AD54"/>
      <c r="AE54"/>
      <c r="AF54"/>
    </row>
    <row r="55" spans="1:32" s="34" customFormat="1" ht="34.200000000000003" customHeight="1" x14ac:dyDescent="0.4">
      <c r="A55" s="26">
        <v>2015</v>
      </c>
      <c r="B55" s="66">
        <v>42188</v>
      </c>
      <c r="C55" s="67" t="s">
        <v>215</v>
      </c>
      <c r="D55" s="67" t="s">
        <v>494</v>
      </c>
      <c r="E55" s="74" t="s">
        <v>147</v>
      </c>
      <c r="F55" s="69">
        <v>1255</v>
      </c>
      <c r="G55" s="48">
        <v>0</v>
      </c>
      <c r="H55" s="70" t="s">
        <v>146</v>
      </c>
      <c r="I55" s="73" t="s">
        <v>149</v>
      </c>
      <c r="J55" s="49">
        <v>500</v>
      </c>
      <c r="K55" s="72" t="s">
        <v>148</v>
      </c>
      <c r="L55" s="27">
        <f t="shared" si="30"/>
        <v>1</v>
      </c>
      <c r="M55" s="28">
        <f t="shared" si="31"/>
        <v>1255</v>
      </c>
      <c r="N55" s="27">
        <f t="shared" si="32"/>
        <v>0</v>
      </c>
      <c r="O55" s="28">
        <f t="shared" si="33"/>
        <v>0</v>
      </c>
      <c r="P55" s="27">
        <f t="shared" si="34"/>
        <v>0</v>
      </c>
      <c r="Q55" s="28">
        <f t="shared" si="35"/>
        <v>0</v>
      </c>
      <c r="R55" s="28">
        <f t="shared" si="36"/>
        <v>0</v>
      </c>
      <c r="S55" s="27">
        <f t="shared" si="37"/>
        <v>0</v>
      </c>
      <c r="T55" s="27">
        <f t="shared" si="38"/>
        <v>1</v>
      </c>
      <c r="U55" s="29">
        <v>0</v>
      </c>
      <c r="V55" s="30">
        <f t="shared" si="39"/>
        <v>0</v>
      </c>
      <c r="W55" s="31">
        <f t="shared" si="40"/>
        <v>0</v>
      </c>
      <c r="X55" s="30">
        <f t="shared" si="41"/>
        <v>1</v>
      </c>
      <c r="Y55" s="31">
        <f t="shared" si="42"/>
        <v>1</v>
      </c>
      <c r="Z55" s="32">
        <f t="shared" si="43"/>
        <v>2</v>
      </c>
      <c r="AA55" s="33">
        <f t="shared" si="44"/>
        <v>500</v>
      </c>
      <c r="AB55"/>
      <c r="AC55"/>
      <c r="AD55"/>
      <c r="AE55"/>
      <c r="AF55"/>
    </row>
    <row r="56" spans="1:32" s="34" customFormat="1" ht="44.4" customHeight="1" x14ac:dyDescent="0.4">
      <c r="A56" s="26">
        <v>2015</v>
      </c>
      <c r="B56" s="66">
        <v>41815</v>
      </c>
      <c r="C56" s="67" t="s">
        <v>215</v>
      </c>
      <c r="D56" s="67" t="s">
        <v>494</v>
      </c>
      <c r="E56" s="68" t="s">
        <v>151</v>
      </c>
      <c r="F56" s="69">
        <v>0</v>
      </c>
      <c r="G56" s="48">
        <v>0</v>
      </c>
      <c r="H56" s="70" t="s">
        <v>150</v>
      </c>
      <c r="I56" s="73"/>
      <c r="J56" s="49"/>
      <c r="K56" s="72" t="s">
        <v>152</v>
      </c>
      <c r="L56" s="27">
        <f t="shared" si="30"/>
        <v>0</v>
      </c>
      <c r="M56" s="28">
        <f t="shared" si="31"/>
        <v>0</v>
      </c>
      <c r="N56" s="27">
        <f t="shared" si="32"/>
        <v>0</v>
      </c>
      <c r="O56" s="28">
        <f t="shared" si="33"/>
        <v>0</v>
      </c>
      <c r="P56" s="27">
        <f t="shared" si="34"/>
        <v>0</v>
      </c>
      <c r="Q56" s="28">
        <f t="shared" si="35"/>
        <v>0</v>
      </c>
      <c r="R56" s="28">
        <f t="shared" si="36"/>
        <v>0</v>
      </c>
      <c r="S56" s="27">
        <f t="shared" si="37"/>
        <v>1</v>
      </c>
      <c r="T56" s="27">
        <f t="shared" si="38"/>
        <v>1</v>
      </c>
      <c r="U56" s="29">
        <v>0</v>
      </c>
      <c r="V56" s="30">
        <f t="shared" si="39"/>
        <v>1</v>
      </c>
      <c r="W56" s="31">
        <f t="shared" si="40"/>
        <v>1</v>
      </c>
      <c r="X56" s="30">
        <f t="shared" si="41"/>
        <v>1</v>
      </c>
      <c r="Y56" s="31">
        <f t="shared" si="42"/>
        <v>1</v>
      </c>
      <c r="Z56" s="32">
        <f t="shared" si="43"/>
        <v>4</v>
      </c>
      <c r="AA56" s="33">
        <f t="shared" si="44"/>
        <v>0</v>
      </c>
      <c r="AB56"/>
      <c r="AC56"/>
      <c r="AD56"/>
      <c r="AE56"/>
      <c r="AF56"/>
    </row>
    <row r="57" spans="1:32" s="34" customFormat="1" ht="46.8" customHeight="1" x14ac:dyDescent="0.4">
      <c r="A57" s="26">
        <v>2015</v>
      </c>
      <c r="B57" s="66">
        <v>42248</v>
      </c>
      <c r="C57" s="67" t="s">
        <v>215</v>
      </c>
      <c r="D57" s="67" t="s">
        <v>494</v>
      </c>
      <c r="E57" s="74" t="s">
        <v>154</v>
      </c>
      <c r="F57" s="69">
        <v>0</v>
      </c>
      <c r="G57" s="48">
        <v>0</v>
      </c>
      <c r="H57" s="70" t="s">
        <v>153</v>
      </c>
      <c r="I57" s="75"/>
      <c r="J57" s="49"/>
      <c r="K57" s="72" t="s">
        <v>155</v>
      </c>
      <c r="L57" s="27">
        <f t="shared" si="30"/>
        <v>0</v>
      </c>
      <c r="M57" s="28">
        <f t="shared" si="31"/>
        <v>0</v>
      </c>
      <c r="N57" s="27">
        <f t="shared" si="32"/>
        <v>0</v>
      </c>
      <c r="O57" s="28">
        <f t="shared" si="33"/>
        <v>0</v>
      </c>
      <c r="P57" s="27">
        <f t="shared" si="34"/>
        <v>0</v>
      </c>
      <c r="Q57" s="28">
        <f t="shared" si="35"/>
        <v>0</v>
      </c>
      <c r="R57" s="28">
        <f t="shared" si="36"/>
        <v>0</v>
      </c>
      <c r="S57" s="27">
        <f t="shared" si="37"/>
        <v>1</v>
      </c>
      <c r="T57" s="27">
        <f t="shared" si="38"/>
        <v>1</v>
      </c>
      <c r="U57" s="29">
        <v>0</v>
      </c>
      <c r="V57" s="30">
        <f t="shared" si="39"/>
        <v>1</v>
      </c>
      <c r="W57" s="31">
        <f t="shared" si="40"/>
        <v>1</v>
      </c>
      <c r="X57" s="30">
        <f t="shared" si="41"/>
        <v>1</v>
      </c>
      <c r="Y57" s="31">
        <f t="shared" si="42"/>
        <v>1</v>
      </c>
      <c r="Z57" s="32">
        <f t="shared" si="43"/>
        <v>4</v>
      </c>
      <c r="AA57" s="33">
        <f t="shared" si="44"/>
        <v>0</v>
      </c>
      <c r="AB57"/>
      <c r="AC57"/>
      <c r="AD57"/>
      <c r="AE57"/>
      <c r="AF57"/>
    </row>
    <row r="58" spans="1:32" s="34" customFormat="1" ht="90" customHeight="1" x14ac:dyDescent="0.4">
      <c r="A58" s="26">
        <v>2015</v>
      </c>
      <c r="B58" s="80" t="s">
        <v>156</v>
      </c>
      <c r="C58" s="67" t="s">
        <v>215</v>
      </c>
      <c r="D58" s="67" t="s">
        <v>494</v>
      </c>
      <c r="E58" s="74" t="s">
        <v>158</v>
      </c>
      <c r="F58" s="69">
        <v>600</v>
      </c>
      <c r="G58" s="48">
        <v>0</v>
      </c>
      <c r="H58" s="70" t="s">
        <v>157</v>
      </c>
      <c r="I58" s="73" t="s">
        <v>149</v>
      </c>
      <c r="J58" s="49"/>
      <c r="K58" s="72" t="s">
        <v>159</v>
      </c>
      <c r="L58" s="27">
        <f t="shared" si="30"/>
        <v>1</v>
      </c>
      <c r="M58" s="28">
        <f t="shared" si="31"/>
        <v>600</v>
      </c>
      <c r="N58" s="27">
        <f t="shared" si="32"/>
        <v>0</v>
      </c>
      <c r="O58" s="28">
        <f t="shared" si="33"/>
        <v>0</v>
      </c>
      <c r="P58" s="27">
        <f t="shared" si="34"/>
        <v>0</v>
      </c>
      <c r="Q58" s="28">
        <f t="shared" si="35"/>
        <v>0</v>
      </c>
      <c r="R58" s="28">
        <f t="shared" si="36"/>
        <v>0</v>
      </c>
      <c r="S58" s="27">
        <f t="shared" si="37"/>
        <v>0</v>
      </c>
      <c r="T58" s="27">
        <f t="shared" si="38"/>
        <v>1</v>
      </c>
      <c r="U58" s="29">
        <v>0</v>
      </c>
      <c r="V58" s="30">
        <f t="shared" si="39"/>
        <v>0</v>
      </c>
      <c r="W58" s="31">
        <f t="shared" si="40"/>
        <v>0</v>
      </c>
      <c r="X58" s="30">
        <f t="shared" si="41"/>
        <v>1</v>
      </c>
      <c r="Y58" s="31">
        <f t="shared" si="42"/>
        <v>1</v>
      </c>
      <c r="Z58" s="32">
        <f t="shared" si="43"/>
        <v>2</v>
      </c>
      <c r="AA58" s="33">
        <f t="shared" si="44"/>
        <v>0</v>
      </c>
      <c r="AB58"/>
      <c r="AC58"/>
      <c r="AD58"/>
      <c r="AE58"/>
      <c r="AF58"/>
    </row>
    <row r="59" spans="1:32" s="34" customFormat="1" ht="31.8" customHeight="1" x14ac:dyDescent="0.4">
      <c r="A59" s="26">
        <v>2015</v>
      </c>
      <c r="B59" s="66">
        <v>42264</v>
      </c>
      <c r="C59" s="67" t="s">
        <v>215</v>
      </c>
      <c r="D59" s="67" t="s">
        <v>494</v>
      </c>
      <c r="E59" s="75" t="s">
        <v>161</v>
      </c>
      <c r="F59" s="69">
        <v>0</v>
      </c>
      <c r="G59" s="48">
        <v>0</v>
      </c>
      <c r="H59" s="70" t="s">
        <v>160</v>
      </c>
      <c r="I59" s="73" t="s">
        <v>162</v>
      </c>
      <c r="J59" s="49"/>
      <c r="K59" s="72" t="s">
        <v>162</v>
      </c>
      <c r="L59" s="27">
        <f t="shared" si="30"/>
        <v>0</v>
      </c>
      <c r="M59" s="28">
        <f t="shared" si="31"/>
        <v>0</v>
      </c>
      <c r="N59" s="27">
        <f t="shared" si="32"/>
        <v>0</v>
      </c>
      <c r="O59" s="28">
        <f t="shared" si="33"/>
        <v>0</v>
      </c>
      <c r="P59" s="27">
        <f t="shared" si="34"/>
        <v>0</v>
      </c>
      <c r="Q59" s="28">
        <f t="shared" si="35"/>
        <v>0</v>
      </c>
      <c r="R59" s="28">
        <f t="shared" si="36"/>
        <v>0</v>
      </c>
      <c r="S59" s="27">
        <f t="shared" si="37"/>
        <v>1</v>
      </c>
      <c r="T59" s="27">
        <f t="shared" si="38"/>
        <v>1</v>
      </c>
      <c r="U59" s="29">
        <v>0</v>
      </c>
      <c r="V59" s="30">
        <f t="shared" si="39"/>
        <v>1</v>
      </c>
      <c r="W59" s="31">
        <f t="shared" si="40"/>
        <v>1</v>
      </c>
      <c r="X59" s="30">
        <f t="shared" si="41"/>
        <v>1</v>
      </c>
      <c r="Y59" s="31">
        <f t="shared" si="42"/>
        <v>1</v>
      </c>
      <c r="Z59" s="32">
        <f t="shared" si="43"/>
        <v>4</v>
      </c>
      <c r="AA59" s="33">
        <f t="shared" si="44"/>
        <v>0</v>
      </c>
      <c r="AB59"/>
      <c r="AC59"/>
      <c r="AD59"/>
      <c r="AE59"/>
      <c r="AF59"/>
    </row>
    <row r="60" spans="1:32" s="34" customFormat="1" ht="62.4" customHeight="1" x14ac:dyDescent="0.4">
      <c r="A60" s="26">
        <v>2015</v>
      </c>
      <c r="B60" s="66">
        <v>42292</v>
      </c>
      <c r="C60" s="67" t="s">
        <v>215</v>
      </c>
      <c r="D60" s="67" t="s">
        <v>494</v>
      </c>
      <c r="E60" s="75" t="s">
        <v>163</v>
      </c>
      <c r="F60" s="69">
        <v>0</v>
      </c>
      <c r="G60" s="48">
        <v>0</v>
      </c>
      <c r="H60" s="70" t="s">
        <v>227</v>
      </c>
      <c r="I60" s="85"/>
      <c r="J60" s="49"/>
      <c r="K60" s="72" t="s">
        <v>164</v>
      </c>
      <c r="L60" s="27">
        <f t="shared" si="30"/>
        <v>0</v>
      </c>
      <c r="M60" s="28">
        <f t="shared" si="31"/>
        <v>0</v>
      </c>
      <c r="N60" s="27">
        <f t="shared" si="32"/>
        <v>0</v>
      </c>
      <c r="O60" s="28">
        <f t="shared" si="33"/>
        <v>0</v>
      </c>
      <c r="P60" s="27">
        <f t="shared" si="34"/>
        <v>0</v>
      </c>
      <c r="Q60" s="28">
        <f t="shared" si="35"/>
        <v>0</v>
      </c>
      <c r="R60" s="28">
        <f t="shared" si="36"/>
        <v>0</v>
      </c>
      <c r="S60" s="27">
        <f t="shared" si="37"/>
        <v>1</v>
      </c>
      <c r="T60" s="27">
        <f t="shared" si="38"/>
        <v>1</v>
      </c>
      <c r="U60" s="29">
        <v>0</v>
      </c>
      <c r="V60" s="30">
        <f t="shared" si="39"/>
        <v>1</v>
      </c>
      <c r="W60" s="31">
        <f t="shared" si="40"/>
        <v>1</v>
      </c>
      <c r="X60" s="30">
        <f t="shared" si="41"/>
        <v>1</v>
      </c>
      <c r="Y60" s="31">
        <f t="shared" si="42"/>
        <v>1</v>
      </c>
      <c r="Z60" s="32">
        <f t="shared" si="43"/>
        <v>4</v>
      </c>
      <c r="AA60" s="33">
        <f t="shared" si="44"/>
        <v>0</v>
      </c>
      <c r="AB60"/>
      <c r="AC60"/>
      <c r="AD60"/>
      <c r="AE60"/>
      <c r="AF60"/>
    </row>
    <row r="61" spans="1:32" s="34" customFormat="1" ht="59.4" customHeight="1" x14ac:dyDescent="0.4">
      <c r="A61" s="26">
        <v>2015</v>
      </c>
      <c r="B61" s="66">
        <v>42136</v>
      </c>
      <c r="C61" s="67" t="s">
        <v>215</v>
      </c>
      <c r="D61" s="67" t="s">
        <v>494</v>
      </c>
      <c r="E61" s="75" t="s">
        <v>166</v>
      </c>
      <c r="F61" s="69">
        <v>0</v>
      </c>
      <c r="G61" s="48">
        <v>0</v>
      </c>
      <c r="H61" s="70" t="s">
        <v>165</v>
      </c>
      <c r="I61" s="67"/>
      <c r="J61" s="49"/>
      <c r="K61" s="72" t="s">
        <v>167</v>
      </c>
      <c r="L61" s="27">
        <f t="shared" si="30"/>
        <v>0</v>
      </c>
      <c r="M61" s="28">
        <f t="shared" si="31"/>
        <v>0</v>
      </c>
      <c r="N61" s="27">
        <f t="shared" si="32"/>
        <v>0</v>
      </c>
      <c r="O61" s="28">
        <f t="shared" si="33"/>
        <v>0</v>
      </c>
      <c r="P61" s="27">
        <f t="shared" si="34"/>
        <v>0</v>
      </c>
      <c r="Q61" s="28">
        <f t="shared" si="35"/>
        <v>0</v>
      </c>
      <c r="R61" s="28">
        <f t="shared" si="36"/>
        <v>0</v>
      </c>
      <c r="S61" s="27">
        <f t="shared" si="37"/>
        <v>1</v>
      </c>
      <c r="T61" s="27">
        <f t="shared" si="38"/>
        <v>1</v>
      </c>
      <c r="U61" s="29">
        <v>0</v>
      </c>
      <c r="V61" s="30">
        <f t="shared" si="39"/>
        <v>1</v>
      </c>
      <c r="W61" s="31">
        <f t="shared" si="40"/>
        <v>1</v>
      </c>
      <c r="X61" s="30">
        <f t="shared" si="41"/>
        <v>1</v>
      </c>
      <c r="Y61" s="31">
        <f t="shared" si="42"/>
        <v>1</v>
      </c>
      <c r="Z61" s="32">
        <f t="shared" si="43"/>
        <v>4</v>
      </c>
      <c r="AA61" s="33">
        <f t="shared" si="44"/>
        <v>0</v>
      </c>
      <c r="AB61"/>
      <c r="AC61"/>
      <c r="AD61"/>
      <c r="AE61"/>
      <c r="AF61"/>
    </row>
    <row r="62" spans="1:32" s="34" customFormat="1" ht="47.4" customHeight="1" x14ac:dyDescent="0.4">
      <c r="A62" s="26">
        <v>2015</v>
      </c>
      <c r="B62" s="66">
        <v>42255</v>
      </c>
      <c r="C62" s="67" t="s">
        <v>215</v>
      </c>
      <c r="D62" s="67" t="s">
        <v>494</v>
      </c>
      <c r="E62" s="75" t="s">
        <v>169</v>
      </c>
      <c r="F62" s="69">
        <v>1350</v>
      </c>
      <c r="G62" s="48">
        <v>0</v>
      </c>
      <c r="H62" s="70" t="s">
        <v>168</v>
      </c>
      <c r="I62" s="73" t="s">
        <v>171</v>
      </c>
      <c r="J62" s="49">
        <v>500</v>
      </c>
      <c r="K62" s="72" t="s">
        <v>170</v>
      </c>
      <c r="L62" s="27">
        <f t="shared" si="30"/>
        <v>1</v>
      </c>
      <c r="M62" s="28">
        <f t="shared" si="31"/>
        <v>1350</v>
      </c>
      <c r="N62" s="27">
        <f t="shared" si="32"/>
        <v>0</v>
      </c>
      <c r="O62" s="28">
        <f t="shared" si="33"/>
        <v>0</v>
      </c>
      <c r="P62" s="27">
        <f t="shared" si="34"/>
        <v>0</v>
      </c>
      <c r="Q62" s="28">
        <f t="shared" si="35"/>
        <v>0</v>
      </c>
      <c r="R62" s="28">
        <f t="shared" si="36"/>
        <v>0</v>
      </c>
      <c r="S62" s="27">
        <f t="shared" si="37"/>
        <v>0</v>
      </c>
      <c r="T62" s="27">
        <f t="shared" si="38"/>
        <v>1</v>
      </c>
      <c r="U62" s="29">
        <v>0</v>
      </c>
      <c r="V62" s="30">
        <f t="shared" si="39"/>
        <v>0</v>
      </c>
      <c r="W62" s="31">
        <f t="shared" si="40"/>
        <v>0</v>
      </c>
      <c r="X62" s="30">
        <f t="shared" si="41"/>
        <v>1</v>
      </c>
      <c r="Y62" s="31">
        <f t="shared" si="42"/>
        <v>1</v>
      </c>
      <c r="Z62" s="32">
        <f t="shared" si="43"/>
        <v>2</v>
      </c>
      <c r="AA62" s="33">
        <f t="shared" si="44"/>
        <v>500</v>
      </c>
      <c r="AB62"/>
      <c r="AC62"/>
      <c r="AD62"/>
      <c r="AE62"/>
      <c r="AF62"/>
    </row>
    <row r="63" spans="1:32" s="34" customFormat="1" ht="76.8" customHeight="1" x14ac:dyDescent="0.4">
      <c r="A63" s="26">
        <v>2015</v>
      </c>
      <c r="B63" s="66">
        <v>42258</v>
      </c>
      <c r="C63" s="67" t="s">
        <v>215</v>
      </c>
      <c r="D63" s="67" t="s">
        <v>494</v>
      </c>
      <c r="E63" s="75" t="s">
        <v>173</v>
      </c>
      <c r="F63" s="69">
        <v>935</v>
      </c>
      <c r="G63" s="48">
        <v>0</v>
      </c>
      <c r="H63" s="70" t="s">
        <v>172</v>
      </c>
      <c r="I63" s="73" t="s">
        <v>171</v>
      </c>
      <c r="J63" s="49">
        <v>500</v>
      </c>
      <c r="K63" s="72" t="s">
        <v>174</v>
      </c>
      <c r="L63" s="27">
        <f t="shared" si="30"/>
        <v>1</v>
      </c>
      <c r="M63" s="28">
        <f t="shared" si="31"/>
        <v>935</v>
      </c>
      <c r="N63" s="27">
        <f t="shared" si="32"/>
        <v>0</v>
      </c>
      <c r="O63" s="28">
        <f t="shared" si="33"/>
        <v>0</v>
      </c>
      <c r="P63" s="27">
        <f t="shared" si="34"/>
        <v>0</v>
      </c>
      <c r="Q63" s="28">
        <f t="shared" si="35"/>
        <v>0</v>
      </c>
      <c r="R63" s="28">
        <f t="shared" si="36"/>
        <v>0</v>
      </c>
      <c r="S63" s="27">
        <f t="shared" si="37"/>
        <v>0</v>
      </c>
      <c r="T63" s="27">
        <f t="shared" si="38"/>
        <v>1</v>
      </c>
      <c r="U63" s="29">
        <v>0</v>
      </c>
      <c r="V63" s="30">
        <f t="shared" si="39"/>
        <v>0</v>
      </c>
      <c r="W63" s="31">
        <f t="shared" si="40"/>
        <v>0</v>
      </c>
      <c r="X63" s="30">
        <f t="shared" si="41"/>
        <v>1</v>
      </c>
      <c r="Y63" s="31">
        <f t="shared" si="42"/>
        <v>1</v>
      </c>
      <c r="Z63" s="32">
        <f t="shared" si="43"/>
        <v>2</v>
      </c>
      <c r="AA63" s="33">
        <f t="shared" si="44"/>
        <v>500</v>
      </c>
      <c r="AB63"/>
      <c r="AC63"/>
      <c r="AD63"/>
      <c r="AE63"/>
      <c r="AF63"/>
    </row>
    <row r="64" spans="1:32" s="34" customFormat="1" ht="45.6" customHeight="1" x14ac:dyDescent="0.4">
      <c r="A64" s="26">
        <v>2015</v>
      </c>
      <c r="B64" s="66">
        <v>42349</v>
      </c>
      <c r="C64" s="67" t="s">
        <v>215</v>
      </c>
      <c r="D64" s="67" t="s">
        <v>494</v>
      </c>
      <c r="E64" s="75" t="s">
        <v>175</v>
      </c>
      <c r="F64" s="69">
        <v>0</v>
      </c>
      <c r="G64" s="48">
        <v>0</v>
      </c>
      <c r="H64" s="70" t="s">
        <v>228</v>
      </c>
      <c r="I64" s="85"/>
      <c r="J64" s="49"/>
      <c r="K64" s="72" t="s">
        <v>176</v>
      </c>
      <c r="L64" s="27">
        <f t="shared" si="30"/>
        <v>0</v>
      </c>
      <c r="M64" s="28">
        <f t="shared" si="31"/>
        <v>0</v>
      </c>
      <c r="N64" s="27">
        <f t="shared" si="32"/>
        <v>0</v>
      </c>
      <c r="O64" s="28">
        <f t="shared" si="33"/>
        <v>0</v>
      </c>
      <c r="P64" s="27">
        <f t="shared" si="34"/>
        <v>0</v>
      </c>
      <c r="Q64" s="28">
        <f t="shared" si="35"/>
        <v>0</v>
      </c>
      <c r="R64" s="28">
        <f t="shared" si="36"/>
        <v>0</v>
      </c>
      <c r="S64" s="27">
        <f t="shared" si="37"/>
        <v>1</v>
      </c>
      <c r="T64" s="27">
        <f t="shared" si="38"/>
        <v>1</v>
      </c>
      <c r="U64" s="29">
        <v>0</v>
      </c>
      <c r="V64" s="30">
        <f t="shared" si="39"/>
        <v>1</v>
      </c>
      <c r="W64" s="31">
        <f t="shared" si="40"/>
        <v>1</v>
      </c>
      <c r="X64" s="30">
        <f t="shared" si="41"/>
        <v>1</v>
      </c>
      <c r="Y64" s="31">
        <f t="shared" si="42"/>
        <v>1</v>
      </c>
      <c r="Z64" s="32">
        <f t="shared" si="43"/>
        <v>4</v>
      </c>
      <c r="AA64" s="33">
        <f t="shared" si="44"/>
        <v>0</v>
      </c>
      <c r="AB64"/>
      <c r="AC64"/>
      <c r="AD64"/>
      <c r="AE64"/>
      <c r="AF64"/>
    </row>
    <row r="65" spans="1:32" s="34" customFormat="1" ht="75" customHeight="1" x14ac:dyDescent="0.4">
      <c r="A65" s="26">
        <v>2015</v>
      </c>
      <c r="B65" s="66">
        <v>42224</v>
      </c>
      <c r="C65" s="67" t="s">
        <v>215</v>
      </c>
      <c r="D65" s="67" t="s">
        <v>494</v>
      </c>
      <c r="E65" s="75" t="s">
        <v>178</v>
      </c>
      <c r="F65" s="69">
        <v>1680</v>
      </c>
      <c r="G65" s="48">
        <v>0</v>
      </c>
      <c r="H65" s="70" t="s">
        <v>177</v>
      </c>
      <c r="I65" s="73" t="s">
        <v>180</v>
      </c>
      <c r="J65" s="49">
        <v>500</v>
      </c>
      <c r="K65" s="72" t="s">
        <v>179</v>
      </c>
      <c r="L65" s="27">
        <f t="shared" si="30"/>
        <v>1</v>
      </c>
      <c r="M65" s="28">
        <f t="shared" si="31"/>
        <v>1680</v>
      </c>
      <c r="N65" s="27">
        <f t="shared" si="32"/>
        <v>0</v>
      </c>
      <c r="O65" s="28">
        <f t="shared" si="33"/>
        <v>0</v>
      </c>
      <c r="P65" s="27">
        <f t="shared" si="34"/>
        <v>0</v>
      </c>
      <c r="Q65" s="28">
        <f t="shared" si="35"/>
        <v>0</v>
      </c>
      <c r="R65" s="28">
        <f t="shared" si="36"/>
        <v>0</v>
      </c>
      <c r="S65" s="27">
        <f t="shared" si="37"/>
        <v>0</v>
      </c>
      <c r="T65" s="27">
        <f t="shared" si="38"/>
        <v>1</v>
      </c>
      <c r="U65" s="29">
        <v>0</v>
      </c>
      <c r="V65" s="30">
        <f t="shared" si="39"/>
        <v>0</v>
      </c>
      <c r="W65" s="31">
        <f t="shared" si="40"/>
        <v>0</v>
      </c>
      <c r="X65" s="30">
        <f t="shared" si="41"/>
        <v>1</v>
      </c>
      <c r="Y65" s="31">
        <f t="shared" si="42"/>
        <v>1</v>
      </c>
      <c r="Z65" s="32">
        <f t="shared" si="43"/>
        <v>2</v>
      </c>
      <c r="AA65" s="33">
        <f t="shared" si="44"/>
        <v>500</v>
      </c>
      <c r="AB65"/>
      <c r="AC65"/>
      <c r="AD65"/>
      <c r="AE65"/>
      <c r="AF65"/>
    </row>
    <row r="66" spans="1:32" s="34" customFormat="1" ht="15" customHeight="1" x14ac:dyDescent="0.4">
      <c r="A66" s="36"/>
      <c r="B66" s="37"/>
      <c r="C66" s="38"/>
      <c r="D66" s="38"/>
      <c r="E66" s="1"/>
      <c r="F66" s="104">
        <f>SUM(F40:F65)</f>
        <v>42672</v>
      </c>
      <c r="G66" s="104">
        <f>SUM(G40:G65)</f>
        <v>0</v>
      </c>
      <c r="H66" s="1"/>
      <c r="I66" s="35"/>
      <c r="J66" s="39">
        <v>4637</v>
      </c>
      <c r="K66" s="35"/>
      <c r="L66" s="53">
        <f t="shared" ref="L66:U66" si="45">SUM(L40:L65)</f>
        <v>12</v>
      </c>
      <c r="M66" s="54">
        <f t="shared" si="45"/>
        <v>42672</v>
      </c>
      <c r="N66" s="53">
        <f t="shared" si="45"/>
        <v>0</v>
      </c>
      <c r="O66" s="54">
        <f t="shared" si="45"/>
        <v>0</v>
      </c>
      <c r="P66" s="53">
        <f t="shared" si="45"/>
        <v>0</v>
      </c>
      <c r="Q66" s="54">
        <f t="shared" si="45"/>
        <v>0</v>
      </c>
      <c r="R66" s="54">
        <f t="shared" si="45"/>
        <v>0</v>
      </c>
      <c r="S66" s="53">
        <f t="shared" si="45"/>
        <v>14</v>
      </c>
      <c r="T66" s="53">
        <f t="shared" si="45"/>
        <v>26</v>
      </c>
      <c r="U66" s="40">
        <f t="shared" si="45"/>
        <v>0</v>
      </c>
      <c r="V66" s="41"/>
      <c r="W66" s="42"/>
      <c r="X66" s="41"/>
      <c r="Y66" s="42"/>
      <c r="Z66" s="41"/>
      <c r="AA66" s="43">
        <f>SUM(AA40:AA65)</f>
        <v>4637</v>
      </c>
      <c r="AB66"/>
      <c r="AC66"/>
      <c r="AD66"/>
      <c r="AE66"/>
      <c r="AF66"/>
    </row>
    <row r="68" spans="1:32" ht="15" thickBot="1" x14ac:dyDescent="0.35"/>
    <row r="69" spans="1:32" ht="37.5" customHeight="1" thickTop="1" thickBot="1" x14ac:dyDescent="0.35">
      <c r="A69" s="110" t="s">
        <v>235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5"/>
      <c r="O69" s="2"/>
    </row>
    <row r="70" spans="1:32" ht="29.25" customHeight="1" thickTop="1" x14ac:dyDescent="0.3">
      <c r="A70" s="113" t="s">
        <v>236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7"/>
      <c r="M70" s="17"/>
      <c r="N70" s="17"/>
      <c r="O70" s="2"/>
    </row>
    <row r="71" spans="1:32" ht="24" customHeight="1" x14ac:dyDescent="0.3">
      <c r="A71" s="115" t="s">
        <v>237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7"/>
      <c r="M71" s="17"/>
      <c r="N71" s="17"/>
      <c r="O71" s="2"/>
    </row>
    <row r="72" spans="1:32" s="34" customFormat="1" ht="30.75" customHeight="1" x14ac:dyDescent="0.45">
      <c r="A72" s="18" t="s">
        <v>196</v>
      </c>
      <c r="B72" s="19" t="s">
        <v>197</v>
      </c>
      <c r="C72" s="20" t="s">
        <v>198</v>
      </c>
      <c r="D72" s="20" t="s">
        <v>199</v>
      </c>
      <c r="E72" s="20" t="s">
        <v>220</v>
      </c>
      <c r="F72" s="21" t="s">
        <v>200</v>
      </c>
      <c r="G72" s="22" t="s">
        <v>201</v>
      </c>
      <c r="H72" s="22" t="s">
        <v>221</v>
      </c>
      <c r="I72" s="23" t="s">
        <v>202</v>
      </c>
      <c r="J72" s="23" t="s">
        <v>391</v>
      </c>
      <c r="K72" s="20" t="s">
        <v>392</v>
      </c>
      <c r="L72" s="24" t="s">
        <v>203</v>
      </c>
      <c r="M72" s="24" t="s">
        <v>204</v>
      </c>
      <c r="N72" s="24" t="s">
        <v>205</v>
      </c>
      <c r="O72" s="24" t="s">
        <v>206</v>
      </c>
      <c r="P72" s="24" t="s">
        <v>207</v>
      </c>
      <c r="Q72" s="24" t="s">
        <v>208</v>
      </c>
      <c r="R72" s="24" t="s">
        <v>209</v>
      </c>
      <c r="S72" s="24" t="s">
        <v>210</v>
      </c>
      <c r="T72" s="24" t="s">
        <v>211</v>
      </c>
      <c r="U72" s="25" t="s">
        <v>212</v>
      </c>
      <c r="V72" s="121" t="s">
        <v>213</v>
      </c>
      <c r="W72" s="122"/>
      <c r="X72" s="122"/>
      <c r="Y72" s="122"/>
      <c r="Z72" s="123"/>
      <c r="AA72" s="22" t="s">
        <v>214</v>
      </c>
      <c r="AB72"/>
      <c r="AC72"/>
      <c r="AD72"/>
      <c r="AE72"/>
      <c r="AF72"/>
    </row>
    <row r="73" spans="1:32" s="34" customFormat="1" ht="59.4" customHeight="1" x14ac:dyDescent="0.4">
      <c r="A73" s="26">
        <v>2016</v>
      </c>
      <c r="B73" s="94" t="s">
        <v>238</v>
      </c>
      <c r="C73" s="67" t="s">
        <v>215</v>
      </c>
      <c r="D73" s="67" t="s">
        <v>219</v>
      </c>
      <c r="E73" s="87" t="s">
        <v>269</v>
      </c>
      <c r="F73" s="88">
        <v>0</v>
      </c>
      <c r="G73" s="98">
        <v>0</v>
      </c>
      <c r="H73" s="91" t="s">
        <v>428</v>
      </c>
      <c r="I73" s="99"/>
      <c r="J73" s="86" t="s">
        <v>388</v>
      </c>
      <c r="K73" s="77" t="s">
        <v>308</v>
      </c>
      <c r="L73" s="27">
        <f>IF(AND(F73&gt;0)*(G73=0),1,0)</f>
        <v>0</v>
      </c>
      <c r="M73" s="28">
        <f>IF(L73=1,F73,0)</f>
        <v>0</v>
      </c>
      <c r="N73" s="27">
        <f>IF(AND(G73&gt;0)*(F73=0),1,0)</f>
        <v>0</v>
      </c>
      <c r="O73" s="28">
        <f>IF(N73=1,G73,0)</f>
        <v>0</v>
      </c>
      <c r="P73" s="27">
        <f>IF(AND(F73=" ")*(G73=" "),0,IF(AND(F73&gt;0)*(G73&gt;0),1,0))</f>
        <v>0</v>
      </c>
      <c r="Q73" s="28">
        <f>IF(P73=1,F73,0)</f>
        <v>0</v>
      </c>
      <c r="R73" s="28">
        <f>IF(P73=1,G73,0)</f>
        <v>0</v>
      </c>
      <c r="S73" s="27">
        <f>IF(AND(F73=0)*(G73=0),1,0)</f>
        <v>1</v>
      </c>
      <c r="T73" s="27">
        <f>IF(E73&gt;0,1,0)</f>
        <v>1</v>
      </c>
      <c r="U73" s="29">
        <v>0</v>
      </c>
      <c r="V73" s="30">
        <f>IF(F73&lt;&gt;0,0,1)</f>
        <v>1</v>
      </c>
      <c r="W73" s="31">
        <f>IF(F73&gt;0,0,1)</f>
        <v>1</v>
      </c>
      <c r="X73" s="30">
        <f>IF(G73&lt;&gt;0,0,1)</f>
        <v>1</v>
      </c>
      <c r="Y73" s="31">
        <f>IF(G73&gt;0,0,1)</f>
        <v>1</v>
      </c>
      <c r="Z73" s="32">
        <f>IF(E73=0,0,SUM(V73:Y73))</f>
        <v>4</v>
      </c>
      <c r="AA73" s="33">
        <f>I73</f>
        <v>0</v>
      </c>
      <c r="AB73"/>
      <c r="AC73"/>
      <c r="AD73"/>
      <c r="AE73"/>
      <c r="AF73"/>
    </row>
    <row r="74" spans="1:32" s="34" customFormat="1" ht="74.400000000000006" customHeight="1" x14ac:dyDescent="0.4">
      <c r="A74" s="26">
        <v>2016</v>
      </c>
      <c r="B74" s="94" t="s">
        <v>239</v>
      </c>
      <c r="C74" s="67" t="s">
        <v>215</v>
      </c>
      <c r="D74" s="67" t="s">
        <v>219</v>
      </c>
      <c r="E74" s="87" t="s">
        <v>270</v>
      </c>
      <c r="F74" s="88">
        <v>0</v>
      </c>
      <c r="G74" s="98">
        <v>0</v>
      </c>
      <c r="H74" s="91" t="s">
        <v>429</v>
      </c>
      <c r="I74" s="99"/>
      <c r="J74" s="86" t="s">
        <v>389</v>
      </c>
      <c r="K74" s="77" t="s">
        <v>308</v>
      </c>
      <c r="L74" s="27">
        <f t="shared" ref="L74:L106" si="46">IF(AND(F74&gt;0)*(G74=0),1,0)</f>
        <v>0</v>
      </c>
      <c r="M74" s="28">
        <f t="shared" ref="M74:M106" si="47">IF(L74=1,F74,0)</f>
        <v>0</v>
      </c>
      <c r="N74" s="27">
        <f t="shared" ref="N74:N106" si="48">IF(AND(G74&gt;0)*(F74=0),1,0)</f>
        <v>0</v>
      </c>
      <c r="O74" s="28">
        <f t="shared" ref="O74:O106" si="49">IF(N74=1,G74,0)</f>
        <v>0</v>
      </c>
      <c r="P74" s="27">
        <f t="shared" ref="P74:P106" si="50">IF(AND(F74=" ")*(G74=" "),0,IF(AND(F74&gt;0)*(G74&gt;0),1,0))</f>
        <v>0</v>
      </c>
      <c r="Q74" s="28">
        <f t="shared" ref="Q74:Q106" si="51">IF(P74=1,F74,0)</f>
        <v>0</v>
      </c>
      <c r="R74" s="28">
        <f t="shared" ref="R74:R106" si="52">IF(P74=1,G74,0)</f>
        <v>0</v>
      </c>
      <c r="S74" s="27">
        <f t="shared" ref="S74:S106" si="53">IF(AND(F74=0)*(G74=0),1,0)</f>
        <v>1</v>
      </c>
      <c r="T74" s="27">
        <f t="shared" ref="T74:T106" si="54">IF(E74&gt;0,1,0)</f>
        <v>1</v>
      </c>
      <c r="U74" s="29">
        <v>0</v>
      </c>
      <c r="V74" s="30">
        <f t="shared" ref="V74:V106" si="55">IF(F74&lt;&gt;0,0,1)</f>
        <v>1</v>
      </c>
      <c r="W74" s="31">
        <f t="shared" ref="W74:W106" si="56">IF(F74&gt;0,0,1)</f>
        <v>1</v>
      </c>
      <c r="X74" s="30">
        <f t="shared" ref="X74:X106" si="57">IF(G74&lt;&gt;0,0,1)</f>
        <v>1</v>
      </c>
      <c r="Y74" s="31">
        <f t="shared" ref="Y74:Y106" si="58">IF(G74&gt;0,0,1)</f>
        <v>1</v>
      </c>
      <c r="Z74" s="32">
        <f t="shared" ref="Z74:Z106" si="59">IF(E74=0,0,SUM(V74:Y74))</f>
        <v>4</v>
      </c>
      <c r="AA74" s="33">
        <f t="shared" ref="AA74:AA107" si="60">I74</f>
        <v>0</v>
      </c>
      <c r="AB74"/>
      <c r="AC74"/>
      <c r="AD74"/>
      <c r="AE74"/>
      <c r="AF74"/>
    </row>
    <row r="75" spans="1:32" s="34" customFormat="1" ht="73.2" customHeight="1" x14ac:dyDescent="0.4">
      <c r="A75" s="26">
        <v>2016</v>
      </c>
      <c r="B75" s="94" t="s">
        <v>240</v>
      </c>
      <c r="C75" s="67" t="s">
        <v>215</v>
      </c>
      <c r="D75" s="67" t="s">
        <v>219</v>
      </c>
      <c r="E75" s="87" t="s">
        <v>271</v>
      </c>
      <c r="F75" s="89">
        <v>400</v>
      </c>
      <c r="G75" s="98">
        <v>0</v>
      </c>
      <c r="H75" s="70" t="s">
        <v>430</v>
      </c>
      <c r="I75" s="99">
        <f t="shared" ref="I75:I105" si="61">IF(F75&lt;2000,F75,2000)</f>
        <v>400</v>
      </c>
      <c r="J75" s="86" t="s">
        <v>388</v>
      </c>
      <c r="K75" s="77" t="s">
        <v>306</v>
      </c>
      <c r="L75" s="27">
        <f t="shared" si="46"/>
        <v>1</v>
      </c>
      <c r="M75" s="28">
        <f t="shared" si="47"/>
        <v>400</v>
      </c>
      <c r="N75" s="27">
        <f t="shared" si="48"/>
        <v>0</v>
      </c>
      <c r="O75" s="28">
        <f t="shared" si="49"/>
        <v>0</v>
      </c>
      <c r="P75" s="27">
        <f t="shared" si="50"/>
        <v>0</v>
      </c>
      <c r="Q75" s="28">
        <f t="shared" si="51"/>
        <v>0</v>
      </c>
      <c r="R75" s="28">
        <f t="shared" si="52"/>
        <v>0</v>
      </c>
      <c r="S75" s="27">
        <f t="shared" si="53"/>
        <v>0</v>
      </c>
      <c r="T75" s="27">
        <f t="shared" si="54"/>
        <v>1</v>
      </c>
      <c r="U75" s="29">
        <v>0</v>
      </c>
      <c r="V75" s="30">
        <f t="shared" si="55"/>
        <v>0</v>
      </c>
      <c r="W75" s="31">
        <f t="shared" si="56"/>
        <v>0</v>
      </c>
      <c r="X75" s="30">
        <f t="shared" si="57"/>
        <v>1</v>
      </c>
      <c r="Y75" s="31">
        <f t="shared" si="58"/>
        <v>1</v>
      </c>
      <c r="Z75" s="32">
        <f t="shared" si="59"/>
        <v>2</v>
      </c>
      <c r="AA75" s="33">
        <f t="shared" si="60"/>
        <v>400</v>
      </c>
      <c r="AB75"/>
      <c r="AC75"/>
      <c r="AD75"/>
      <c r="AE75"/>
      <c r="AF75"/>
    </row>
    <row r="76" spans="1:32" s="34" customFormat="1" ht="44.4" customHeight="1" x14ac:dyDescent="0.4">
      <c r="A76" s="26">
        <v>2016</v>
      </c>
      <c r="B76" s="94" t="s">
        <v>241</v>
      </c>
      <c r="C76" s="67" t="s">
        <v>215</v>
      </c>
      <c r="D76" s="67" t="s">
        <v>219</v>
      </c>
      <c r="E76" s="87" t="s">
        <v>272</v>
      </c>
      <c r="F76" s="89">
        <v>3000</v>
      </c>
      <c r="G76" s="98">
        <v>0</v>
      </c>
      <c r="H76" s="91" t="s">
        <v>431</v>
      </c>
      <c r="I76" s="99">
        <f t="shared" si="61"/>
        <v>2000</v>
      </c>
      <c r="J76" s="86" t="s">
        <v>388</v>
      </c>
      <c r="K76" s="77" t="s">
        <v>306</v>
      </c>
      <c r="L76" s="27">
        <f t="shared" si="46"/>
        <v>1</v>
      </c>
      <c r="M76" s="28">
        <f t="shared" si="47"/>
        <v>3000</v>
      </c>
      <c r="N76" s="27">
        <f t="shared" si="48"/>
        <v>0</v>
      </c>
      <c r="O76" s="28">
        <f t="shared" si="49"/>
        <v>0</v>
      </c>
      <c r="P76" s="27">
        <f t="shared" si="50"/>
        <v>0</v>
      </c>
      <c r="Q76" s="28">
        <f t="shared" si="51"/>
        <v>0</v>
      </c>
      <c r="R76" s="28">
        <f t="shared" si="52"/>
        <v>0</v>
      </c>
      <c r="S76" s="27">
        <f t="shared" si="53"/>
        <v>0</v>
      </c>
      <c r="T76" s="27">
        <f t="shared" si="54"/>
        <v>1</v>
      </c>
      <c r="U76" s="29">
        <v>0</v>
      </c>
      <c r="V76" s="30">
        <f t="shared" si="55"/>
        <v>0</v>
      </c>
      <c r="W76" s="31">
        <f t="shared" si="56"/>
        <v>0</v>
      </c>
      <c r="X76" s="30">
        <f t="shared" si="57"/>
        <v>1</v>
      </c>
      <c r="Y76" s="31">
        <f t="shared" si="58"/>
        <v>1</v>
      </c>
      <c r="Z76" s="32">
        <f t="shared" si="59"/>
        <v>2</v>
      </c>
      <c r="AA76" s="33">
        <f t="shared" si="60"/>
        <v>2000</v>
      </c>
      <c r="AB76"/>
      <c r="AC76"/>
      <c r="AD76"/>
      <c r="AE76"/>
      <c r="AF76"/>
    </row>
    <row r="77" spans="1:32" s="34" customFormat="1" ht="46.8" customHeight="1" x14ac:dyDescent="0.4">
      <c r="A77" s="26">
        <v>2016</v>
      </c>
      <c r="B77" s="94" t="s">
        <v>242</v>
      </c>
      <c r="C77" s="67" t="s">
        <v>215</v>
      </c>
      <c r="D77" s="67" t="s">
        <v>219</v>
      </c>
      <c r="E77" s="87" t="s">
        <v>273</v>
      </c>
      <c r="F77" s="89">
        <v>1000</v>
      </c>
      <c r="G77" s="98">
        <v>0</v>
      </c>
      <c r="H77" s="95" t="s">
        <v>496</v>
      </c>
      <c r="I77" s="99">
        <f t="shared" si="61"/>
        <v>1000</v>
      </c>
      <c r="J77" s="86" t="s">
        <v>388</v>
      </c>
      <c r="K77" s="77" t="s">
        <v>306</v>
      </c>
      <c r="L77" s="27">
        <f t="shared" si="46"/>
        <v>1</v>
      </c>
      <c r="M77" s="28">
        <f t="shared" si="47"/>
        <v>1000</v>
      </c>
      <c r="N77" s="27">
        <f t="shared" si="48"/>
        <v>0</v>
      </c>
      <c r="O77" s="28">
        <f t="shared" si="49"/>
        <v>0</v>
      </c>
      <c r="P77" s="27">
        <f t="shared" si="50"/>
        <v>0</v>
      </c>
      <c r="Q77" s="28">
        <f t="shared" si="51"/>
        <v>0</v>
      </c>
      <c r="R77" s="28">
        <f t="shared" si="52"/>
        <v>0</v>
      </c>
      <c r="S77" s="27">
        <f t="shared" si="53"/>
        <v>0</v>
      </c>
      <c r="T77" s="27">
        <f t="shared" si="54"/>
        <v>1</v>
      </c>
      <c r="U77" s="29">
        <v>0</v>
      </c>
      <c r="V77" s="30">
        <f t="shared" si="55"/>
        <v>0</v>
      </c>
      <c r="W77" s="31">
        <f t="shared" si="56"/>
        <v>0</v>
      </c>
      <c r="X77" s="30">
        <f t="shared" si="57"/>
        <v>1</v>
      </c>
      <c r="Y77" s="31">
        <f t="shared" si="58"/>
        <v>1</v>
      </c>
      <c r="Z77" s="32">
        <f t="shared" si="59"/>
        <v>2</v>
      </c>
      <c r="AA77" s="33">
        <f t="shared" si="60"/>
        <v>1000</v>
      </c>
      <c r="AB77"/>
      <c r="AC77"/>
      <c r="AD77"/>
      <c r="AE77"/>
      <c r="AF77"/>
    </row>
    <row r="78" spans="1:32" s="34" customFormat="1" ht="45" customHeight="1" x14ac:dyDescent="0.4">
      <c r="A78" s="26">
        <v>2016</v>
      </c>
      <c r="B78" s="94" t="s">
        <v>243</v>
      </c>
      <c r="C78" s="67" t="s">
        <v>215</v>
      </c>
      <c r="D78" s="67" t="s">
        <v>219</v>
      </c>
      <c r="E78" s="87" t="s">
        <v>274</v>
      </c>
      <c r="F78" s="89">
        <v>2200</v>
      </c>
      <c r="G78" s="98">
        <v>0</v>
      </c>
      <c r="H78" s="91" t="s">
        <v>433</v>
      </c>
      <c r="I78" s="99">
        <f t="shared" si="61"/>
        <v>2000</v>
      </c>
      <c r="J78" s="86" t="s">
        <v>388</v>
      </c>
      <c r="K78" s="77" t="s">
        <v>306</v>
      </c>
      <c r="L78" s="27">
        <f t="shared" si="46"/>
        <v>1</v>
      </c>
      <c r="M78" s="28">
        <f t="shared" si="47"/>
        <v>2200</v>
      </c>
      <c r="N78" s="27">
        <f t="shared" si="48"/>
        <v>0</v>
      </c>
      <c r="O78" s="28">
        <f t="shared" si="49"/>
        <v>0</v>
      </c>
      <c r="P78" s="27">
        <f t="shared" si="50"/>
        <v>0</v>
      </c>
      <c r="Q78" s="28">
        <f t="shared" si="51"/>
        <v>0</v>
      </c>
      <c r="R78" s="28">
        <f t="shared" si="52"/>
        <v>0</v>
      </c>
      <c r="S78" s="27">
        <f t="shared" si="53"/>
        <v>0</v>
      </c>
      <c r="T78" s="27">
        <f t="shared" si="54"/>
        <v>1</v>
      </c>
      <c r="U78" s="29">
        <v>0</v>
      </c>
      <c r="V78" s="30">
        <f t="shared" si="55"/>
        <v>0</v>
      </c>
      <c r="W78" s="31">
        <f t="shared" si="56"/>
        <v>0</v>
      </c>
      <c r="X78" s="30">
        <f t="shared" si="57"/>
        <v>1</v>
      </c>
      <c r="Y78" s="31">
        <f t="shared" si="58"/>
        <v>1</v>
      </c>
      <c r="Z78" s="32">
        <f t="shared" si="59"/>
        <v>2</v>
      </c>
      <c r="AA78" s="33">
        <f t="shared" si="60"/>
        <v>2000</v>
      </c>
      <c r="AB78"/>
      <c r="AC78"/>
      <c r="AD78"/>
      <c r="AE78"/>
      <c r="AF78"/>
    </row>
    <row r="79" spans="1:32" s="34" customFormat="1" ht="44.4" customHeight="1" x14ac:dyDescent="0.4">
      <c r="A79" s="26">
        <v>2016</v>
      </c>
      <c r="B79" s="94" t="s">
        <v>244</v>
      </c>
      <c r="C79" s="67" t="s">
        <v>215</v>
      </c>
      <c r="D79" s="67" t="s">
        <v>219</v>
      </c>
      <c r="E79" s="87" t="s">
        <v>275</v>
      </c>
      <c r="F79" s="89">
        <v>1500</v>
      </c>
      <c r="G79" s="98">
        <v>0</v>
      </c>
      <c r="H79" s="91" t="s">
        <v>432</v>
      </c>
      <c r="I79" s="99">
        <f t="shared" si="61"/>
        <v>1500</v>
      </c>
      <c r="J79" s="86" t="s">
        <v>388</v>
      </c>
      <c r="K79" s="77" t="s">
        <v>306</v>
      </c>
      <c r="L79" s="27">
        <f t="shared" si="46"/>
        <v>1</v>
      </c>
      <c r="M79" s="28">
        <f t="shared" si="47"/>
        <v>1500</v>
      </c>
      <c r="N79" s="27">
        <f t="shared" si="48"/>
        <v>0</v>
      </c>
      <c r="O79" s="28">
        <f t="shared" si="49"/>
        <v>0</v>
      </c>
      <c r="P79" s="27">
        <f t="shared" si="50"/>
        <v>0</v>
      </c>
      <c r="Q79" s="28">
        <f t="shared" si="51"/>
        <v>0</v>
      </c>
      <c r="R79" s="28">
        <f t="shared" si="52"/>
        <v>0</v>
      </c>
      <c r="S79" s="27">
        <f t="shared" si="53"/>
        <v>0</v>
      </c>
      <c r="T79" s="27">
        <f t="shared" si="54"/>
        <v>1</v>
      </c>
      <c r="U79" s="29">
        <v>0</v>
      </c>
      <c r="V79" s="30">
        <f t="shared" si="55"/>
        <v>0</v>
      </c>
      <c r="W79" s="31">
        <f t="shared" si="56"/>
        <v>0</v>
      </c>
      <c r="X79" s="30">
        <f t="shared" si="57"/>
        <v>1</v>
      </c>
      <c r="Y79" s="31">
        <f t="shared" si="58"/>
        <v>1</v>
      </c>
      <c r="Z79" s="32">
        <f t="shared" si="59"/>
        <v>2</v>
      </c>
      <c r="AA79" s="33">
        <f t="shared" si="60"/>
        <v>1500</v>
      </c>
      <c r="AB79"/>
      <c r="AC79"/>
      <c r="AD79"/>
      <c r="AE79"/>
      <c r="AF79"/>
    </row>
    <row r="80" spans="1:32" s="34" customFormat="1" ht="108" customHeight="1" x14ac:dyDescent="0.4">
      <c r="A80" s="26">
        <v>2016</v>
      </c>
      <c r="B80" s="94" t="s">
        <v>240</v>
      </c>
      <c r="C80" s="67" t="s">
        <v>215</v>
      </c>
      <c r="D80" s="67" t="s">
        <v>219</v>
      </c>
      <c r="E80" s="87" t="s">
        <v>276</v>
      </c>
      <c r="F80" s="89">
        <v>2000</v>
      </c>
      <c r="G80" s="98">
        <v>0</v>
      </c>
      <c r="H80" s="91" t="s">
        <v>434</v>
      </c>
      <c r="I80" s="99">
        <f t="shared" si="61"/>
        <v>2000</v>
      </c>
      <c r="J80" s="86" t="s">
        <v>388</v>
      </c>
      <c r="K80" s="77" t="s">
        <v>306</v>
      </c>
      <c r="L80" s="27">
        <f t="shared" si="46"/>
        <v>1</v>
      </c>
      <c r="M80" s="28">
        <f t="shared" si="47"/>
        <v>2000</v>
      </c>
      <c r="N80" s="27">
        <f t="shared" si="48"/>
        <v>0</v>
      </c>
      <c r="O80" s="28">
        <f t="shared" si="49"/>
        <v>0</v>
      </c>
      <c r="P80" s="27">
        <f t="shared" si="50"/>
        <v>0</v>
      </c>
      <c r="Q80" s="28">
        <f t="shared" si="51"/>
        <v>0</v>
      </c>
      <c r="R80" s="28">
        <f t="shared" si="52"/>
        <v>0</v>
      </c>
      <c r="S80" s="27">
        <f t="shared" si="53"/>
        <v>0</v>
      </c>
      <c r="T80" s="27">
        <f t="shared" si="54"/>
        <v>1</v>
      </c>
      <c r="U80" s="29">
        <v>0</v>
      </c>
      <c r="V80" s="30">
        <f t="shared" si="55"/>
        <v>0</v>
      </c>
      <c r="W80" s="31">
        <f t="shared" si="56"/>
        <v>0</v>
      </c>
      <c r="X80" s="30">
        <f t="shared" si="57"/>
        <v>1</v>
      </c>
      <c r="Y80" s="31">
        <f t="shared" si="58"/>
        <v>1</v>
      </c>
      <c r="Z80" s="32">
        <f t="shared" si="59"/>
        <v>2</v>
      </c>
      <c r="AA80" s="33">
        <f t="shared" si="60"/>
        <v>2000</v>
      </c>
      <c r="AB80"/>
      <c r="AC80"/>
      <c r="AD80"/>
      <c r="AE80"/>
      <c r="AF80"/>
    </row>
    <row r="81" spans="1:32" s="34" customFormat="1" ht="33.6" customHeight="1" x14ac:dyDescent="0.4">
      <c r="A81" s="26">
        <v>2016</v>
      </c>
      <c r="B81" s="94" t="s">
        <v>245</v>
      </c>
      <c r="C81" s="67" t="s">
        <v>215</v>
      </c>
      <c r="D81" s="67" t="s">
        <v>219</v>
      </c>
      <c r="E81" s="87" t="s">
        <v>277</v>
      </c>
      <c r="F81" s="89">
        <v>2500</v>
      </c>
      <c r="G81" s="98">
        <v>0</v>
      </c>
      <c r="H81" s="91" t="s">
        <v>435</v>
      </c>
      <c r="I81" s="99">
        <f t="shared" si="61"/>
        <v>2000</v>
      </c>
      <c r="J81" s="86" t="s">
        <v>388</v>
      </c>
      <c r="K81" s="77" t="s">
        <v>306</v>
      </c>
      <c r="L81" s="27">
        <f t="shared" si="46"/>
        <v>1</v>
      </c>
      <c r="M81" s="28">
        <f t="shared" si="47"/>
        <v>2500</v>
      </c>
      <c r="N81" s="27">
        <f t="shared" si="48"/>
        <v>0</v>
      </c>
      <c r="O81" s="28">
        <f t="shared" si="49"/>
        <v>0</v>
      </c>
      <c r="P81" s="27">
        <f t="shared" si="50"/>
        <v>0</v>
      </c>
      <c r="Q81" s="28">
        <f t="shared" si="51"/>
        <v>0</v>
      </c>
      <c r="R81" s="28">
        <f t="shared" si="52"/>
        <v>0</v>
      </c>
      <c r="S81" s="27">
        <f t="shared" si="53"/>
        <v>0</v>
      </c>
      <c r="T81" s="27">
        <f t="shared" si="54"/>
        <v>1</v>
      </c>
      <c r="U81" s="29">
        <v>0</v>
      </c>
      <c r="V81" s="30">
        <f t="shared" si="55"/>
        <v>0</v>
      </c>
      <c r="W81" s="31">
        <f t="shared" si="56"/>
        <v>0</v>
      </c>
      <c r="X81" s="30">
        <f t="shared" si="57"/>
        <v>1</v>
      </c>
      <c r="Y81" s="31">
        <f t="shared" si="58"/>
        <v>1</v>
      </c>
      <c r="Z81" s="32">
        <f t="shared" si="59"/>
        <v>2</v>
      </c>
      <c r="AA81" s="33">
        <f t="shared" si="60"/>
        <v>2000</v>
      </c>
      <c r="AB81"/>
      <c r="AC81"/>
      <c r="AD81"/>
      <c r="AE81"/>
      <c r="AF81"/>
    </row>
    <row r="82" spans="1:32" s="34" customFormat="1" ht="60.6" customHeight="1" x14ac:dyDescent="0.4">
      <c r="A82" s="26">
        <v>2016</v>
      </c>
      <c r="B82" s="94" t="s">
        <v>246</v>
      </c>
      <c r="C82" s="67" t="s">
        <v>215</v>
      </c>
      <c r="D82" s="67" t="s">
        <v>219</v>
      </c>
      <c r="E82" s="87" t="s">
        <v>278</v>
      </c>
      <c r="F82" s="89">
        <v>6700</v>
      </c>
      <c r="G82" s="98">
        <v>0</v>
      </c>
      <c r="H82" s="91" t="s">
        <v>436</v>
      </c>
      <c r="I82" s="99">
        <f t="shared" si="61"/>
        <v>2000</v>
      </c>
      <c r="J82" s="86" t="s">
        <v>388</v>
      </c>
      <c r="K82" s="77" t="s">
        <v>306</v>
      </c>
      <c r="L82" s="27">
        <f t="shared" si="46"/>
        <v>1</v>
      </c>
      <c r="M82" s="28">
        <f t="shared" si="47"/>
        <v>6700</v>
      </c>
      <c r="N82" s="27">
        <f t="shared" si="48"/>
        <v>0</v>
      </c>
      <c r="O82" s="28">
        <f t="shared" si="49"/>
        <v>0</v>
      </c>
      <c r="P82" s="27">
        <f t="shared" si="50"/>
        <v>0</v>
      </c>
      <c r="Q82" s="28">
        <f t="shared" si="51"/>
        <v>0</v>
      </c>
      <c r="R82" s="28">
        <f t="shared" si="52"/>
        <v>0</v>
      </c>
      <c r="S82" s="27">
        <f t="shared" si="53"/>
        <v>0</v>
      </c>
      <c r="T82" s="27">
        <f t="shared" si="54"/>
        <v>1</v>
      </c>
      <c r="U82" s="29">
        <v>0</v>
      </c>
      <c r="V82" s="30">
        <f t="shared" si="55"/>
        <v>0</v>
      </c>
      <c r="W82" s="31">
        <f t="shared" si="56"/>
        <v>0</v>
      </c>
      <c r="X82" s="30">
        <f t="shared" si="57"/>
        <v>1</v>
      </c>
      <c r="Y82" s="31">
        <f t="shared" si="58"/>
        <v>1</v>
      </c>
      <c r="Z82" s="32">
        <f t="shared" si="59"/>
        <v>2</v>
      </c>
      <c r="AA82" s="33">
        <f t="shared" si="60"/>
        <v>2000</v>
      </c>
      <c r="AB82"/>
      <c r="AC82"/>
      <c r="AD82"/>
      <c r="AE82"/>
      <c r="AF82"/>
    </row>
    <row r="83" spans="1:32" s="34" customFormat="1" ht="25.05" customHeight="1" x14ac:dyDescent="0.4">
      <c r="A83" s="26">
        <v>2016</v>
      </c>
      <c r="B83" s="86" t="s">
        <v>247</v>
      </c>
      <c r="C83" s="67" t="s">
        <v>215</v>
      </c>
      <c r="D83" s="67" t="s">
        <v>219</v>
      </c>
      <c r="E83" s="87" t="s">
        <v>279</v>
      </c>
      <c r="F83" s="89">
        <v>5500</v>
      </c>
      <c r="G83" s="98">
        <v>0</v>
      </c>
      <c r="H83" s="70"/>
      <c r="I83" s="99">
        <f t="shared" si="61"/>
        <v>2000</v>
      </c>
      <c r="J83" s="86" t="s">
        <v>388</v>
      </c>
      <c r="K83" s="77" t="s">
        <v>306</v>
      </c>
      <c r="L83" s="27">
        <f t="shared" si="46"/>
        <v>1</v>
      </c>
      <c r="M83" s="28">
        <f t="shared" si="47"/>
        <v>5500</v>
      </c>
      <c r="N83" s="27">
        <f t="shared" si="48"/>
        <v>0</v>
      </c>
      <c r="O83" s="28">
        <f t="shared" si="49"/>
        <v>0</v>
      </c>
      <c r="P83" s="27">
        <f t="shared" si="50"/>
        <v>0</v>
      </c>
      <c r="Q83" s="28">
        <f t="shared" si="51"/>
        <v>0</v>
      </c>
      <c r="R83" s="28">
        <f t="shared" si="52"/>
        <v>0</v>
      </c>
      <c r="S83" s="27">
        <f t="shared" si="53"/>
        <v>0</v>
      </c>
      <c r="T83" s="27">
        <f t="shared" si="54"/>
        <v>1</v>
      </c>
      <c r="U83" s="29">
        <v>0</v>
      </c>
      <c r="V83" s="30">
        <f t="shared" si="55"/>
        <v>0</v>
      </c>
      <c r="W83" s="31">
        <f t="shared" si="56"/>
        <v>0</v>
      </c>
      <c r="X83" s="30">
        <f t="shared" si="57"/>
        <v>1</v>
      </c>
      <c r="Y83" s="31">
        <f t="shared" si="58"/>
        <v>1</v>
      </c>
      <c r="Z83" s="32">
        <f t="shared" si="59"/>
        <v>2</v>
      </c>
      <c r="AA83" s="33">
        <f t="shared" si="60"/>
        <v>2000</v>
      </c>
      <c r="AB83"/>
      <c r="AC83"/>
      <c r="AD83"/>
      <c r="AE83"/>
      <c r="AF83"/>
    </row>
    <row r="84" spans="1:32" s="34" customFormat="1" ht="48.6" customHeight="1" x14ac:dyDescent="0.4">
      <c r="A84" s="26">
        <v>2016</v>
      </c>
      <c r="B84" s="94" t="s">
        <v>248</v>
      </c>
      <c r="C84" s="67" t="s">
        <v>215</v>
      </c>
      <c r="D84" s="67" t="s">
        <v>219</v>
      </c>
      <c r="E84" s="87" t="s">
        <v>280</v>
      </c>
      <c r="F84" s="88">
        <v>0</v>
      </c>
      <c r="G84" s="98">
        <v>0</v>
      </c>
      <c r="H84" s="91" t="s">
        <v>437</v>
      </c>
      <c r="I84" s="99"/>
      <c r="J84" s="86" t="s">
        <v>388</v>
      </c>
      <c r="K84" s="77" t="s">
        <v>308</v>
      </c>
      <c r="L84" s="27">
        <f t="shared" si="46"/>
        <v>0</v>
      </c>
      <c r="M84" s="28">
        <f t="shared" si="47"/>
        <v>0</v>
      </c>
      <c r="N84" s="27">
        <f t="shared" si="48"/>
        <v>0</v>
      </c>
      <c r="O84" s="28">
        <f t="shared" si="49"/>
        <v>0</v>
      </c>
      <c r="P84" s="27">
        <f t="shared" si="50"/>
        <v>0</v>
      </c>
      <c r="Q84" s="28">
        <f t="shared" si="51"/>
        <v>0</v>
      </c>
      <c r="R84" s="28">
        <f t="shared" si="52"/>
        <v>0</v>
      </c>
      <c r="S84" s="27">
        <f t="shared" si="53"/>
        <v>1</v>
      </c>
      <c r="T84" s="27">
        <f t="shared" si="54"/>
        <v>1</v>
      </c>
      <c r="U84" s="29">
        <v>0</v>
      </c>
      <c r="V84" s="30">
        <f t="shared" si="55"/>
        <v>1</v>
      </c>
      <c r="W84" s="31">
        <f t="shared" si="56"/>
        <v>1</v>
      </c>
      <c r="X84" s="30">
        <f t="shared" si="57"/>
        <v>1</v>
      </c>
      <c r="Y84" s="31">
        <f t="shared" si="58"/>
        <v>1</v>
      </c>
      <c r="Z84" s="32">
        <f t="shared" si="59"/>
        <v>4</v>
      </c>
      <c r="AA84" s="33">
        <f t="shared" si="60"/>
        <v>0</v>
      </c>
      <c r="AB84"/>
      <c r="AC84"/>
      <c r="AD84"/>
      <c r="AE84"/>
      <c r="AF84"/>
    </row>
    <row r="85" spans="1:32" s="34" customFormat="1" ht="25.05" customHeight="1" x14ac:dyDescent="0.4">
      <c r="A85" s="26">
        <v>2016</v>
      </c>
      <c r="B85" s="86" t="s">
        <v>249</v>
      </c>
      <c r="C85" s="67" t="s">
        <v>215</v>
      </c>
      <c r="D85" s="67" t="s">
        <v>219</v>
      </c>
      <c r="E85" s="87" t="s">
        <v>281</v>
      </c>
      <c r="F85" s="88">
        <v>0</v>
      </c>
      <c r="G85" s="98">
        <v>0</v>
      </c>
      <c r="H85" s="70"/>
      <c r="I85" s="99"/>
      <c r="J85" s="86" t="s">
        <v>388</v>
      </c>
      <c r="K85" s="77" t="s">
        <v>308</v>
      </c>
      <c r="L85" s="27">
        <f t="shared" si="46"/>
        <v>0</v>
      </c>
      <c r="M85" s="28">
        <f t="shared" si="47"/>
        <v>0</v>
      </c>
      <c r="N85" s="27">
        <f t="shared" si="48"/>
        <v>0</v>
      </c>
      <c r="O85" s="28">
        <f t="shared" si="49"/>
        <v>0</v>
      </c>
      <c r="P85" s="27">
        <f t="shared" si="50"/>
        <v>0</v>
      </c>
      <c r="Q85" s="28">
        <f t="shared" si="51"/>
        <v>0</v>
      </c>
      <c r="R85" s="28">
        <f t="shared" si="52"/>
        <v>0</v>
      </c>
      <c r="S85" s="27">
        <f t="shared" si="53"/>
        <v>1</v>
      </c>
      <c r="T85" s="27">
        <f t="shared" si="54"/>
        <v>1</v>
      </c>
      <c r="U85" s="29">
        <v>0</v>
      </c>
      <c r="V85" s="30">
        <f t="shared" si="55"/>
        <v>1</v>
      </c>
      <c r="W85" s="31">
        <f t="shared" si="56"/>
        <v>1</v>
      </c>
      <c r="X85" s="30">
        <f t="shared" si="57"/>
        <v>1</v>
      </c>
      <c r="Y85" s="31">
        <f t="shared" si="58"/>
        <v>1</v>
      </c>
      <c r="Z85" s="32">
        <f t="shared" si="59"/>
        <v>4</v>
      </c>
      <c r="AA85" s="33">
        <f t="shared" si="60"/>
        <v>0</v>
      </c>
      <c r="AB85"/>
      <c r="AC85"/>
      <c r="AD85"/>
      <c r="AE85"/>
      <c r="AF85"/>
    </row>
    <row r="86" spans="1:32" s="34" customFormat="1" ht="25.05" customHeight="1" x14ac:dyDescent="0.4">
      <c r="A86" s="26">
        <v>2016</v>
      </c>
      <c r="B86" s="86" t="s">
        <v>250</v>
      </c>
      <c r="C86" s="67" t="s">
        <v>215</v>
      </c>
      <c r="D86" s="67" t="s">
        <v>219</v>
      </c>
      <c r="E86" s="87" t="s">
        <v>282</v>
      </c>
      <c r="F86" s="89">
        <v>330</v>
      </c>
      <c r="G86" s="98">
        <v>0</v>
      </c>
      <c r="H86" s="70"/>
      <c r="I86" s="99">
        <f t="shared" si="61"/>
        <v>330</v>
      </c>
      <c r="J86" s="86" t="s">
        <v>390</v>
      </c>
      <c r="K86" s="77" t="s">
        <v>306</v>
      </c>
      <c r="L86" s="27">
        <f t="shared" si="46"/>
        <v>1</v>
      </c>
      <c r="M86" s="28">
        <f t="shared" si="47"/>
        <v>330</v>
      </c>
      <c r="N86" s="27">
        <f t="shared" si="48"/>
        <v>0</v>
      </c>
      <c r="O86" s="28">
        <f t="shared" si="49"/>
        <v>0</v>
      </c>
      <c r="P86" s="27">
        <f t="shared" si="50"/>
        <v>0</v>
      </c>
      <c r="Q86" s="28">
        <f t="shared" si="51"/>
        <v>0</v>
      </c>
      <c r="R86" s="28">
        <f t="shared" si="52"/>
        <v>0</v>
      </c>
      <c r="S86" s="27">
        <f t="shared" si="53"/>
        <v>0</v>
      </c>
      <c r="T86" s="27">
        <f t="shared" si="54"/>
        <v>1</v>
      </c>
      <c r="U86" s="29">
        <v>0</v>
      </c>
      <c r="V86" s="30">
        <f t="shared" si="55"/>
        <v>0</v>
      </c>
      <c r="W86" s="31">
        <f t="shared" si="56"/>
        <v>0</v>
      </c>
      <c r="X86" s="30">
        <f t="shared" si="57"/>
        <v>1</v>
      </c>
      <c r="Y86" s="31">
        <f t="shared" si="58"/>
        <v>1</v>
      </c>
      <c r="Z86" s="32">
        <f t="shared" si="59"/>
        <v>2</v>
      </c>
      <c r="AA86" s="33">
        <f t="shared" si="60"/>
        <v>330</v>
      </c>
      <c r="AB86"/>
      <c r="AC86"/>
      <c r="AD86"/>
      <c r="AE86"/>
      <c r="AF86"/>
    </row>
    <row r="87" spans="1:32" s="34" customFormat="1" ht="25.05" customHeight="1" x14ac:dyDescent="0.4">
      <c r="A87" s="26">
        <v>2016</v>
      </c>
      <c r="B87" s="86" t="s">
        <v>251</v>
      </c>
      <c r="C87" s="67" t="s">
        <v>215</v>
      </c>
      <c r="D87" s="67" t="s">
        <v>219</v>
      </c>
      <c r="E87" s="87" t="s">
        <v>283</v>
      </c>
      <c r="F87" s="88">
        <v>0</v>
      </c>
      <c r="G87" s="98">
        <v>0</v>
      </c>
      <c r="H87" s="70"/>
      <c r="I87" s="99"/>
      <c r="J87" s="86" t="s">
        <v>388</v>
      </c>
      <c r="K87" s="77" t="s">
        <v>308</v>
      </c>
      <c r="L87" s="27">
        <f t="shared" si="46"/>
        <v>0</v>
      </c>
      <c r="M87" s="28">
        <f t="shared" si="47"/>
        <v>0</v>
      </c>
      <c r="N87" s="27">
        <f t="shared" si="48"/>
        <v>0</v>
      </c>
      <c r="O87" s="28">
        <f t="shared" si="49"/>
        <v>0</v>
      </c>
      <c r="P87" s="27">
        <f t="shared" si="50"/>
        <v>0</v>
      </c>
      <c r="Q87" s="28">
        <f t="shared" si="51"/>
        <v>0</v>
      </c>
      <c r="R87" s="28">
        <f t="shared" si="52"/>
        <v>0</v>
      </c>
      <c r="S87" s="27">
        <f t="shared" si="53"/>
        <v>1</v>
      </c>
      <c r="T87" s="27">
        <f t="shared" si="54"/>
        <v>1</v>
      </c>
      <c r="U87" s="29">
        <v>0</v>
      </c>
      <c r="V87" s="30">
        <f t="shared" si="55"/>
        <v>1</v>
      </c>
      <c r="W87" s="31">
        <f t="shared" si="56"/>
        <v>1</v>
      </c>
      <c r="X87" s="30">
        <f t="shared" si="57"/>
        <v>1</v>
      </c>
      <c r="Y87" s="31">
        <f t="shared" si="58"/>
        <v>1</v>
      </c>
      <c r="Z87" s="32">
        <f t="shared" si="59"/>
        <v>4</v>
      </c>
      <c r="AA87" s="33">
        <f t="shared" si="60"/>
        <v>0</v>
      </c>
      <c r="AB87"/>
      <c r="AC87"/>
      <c r="AD87"/>
      <c r="AE87"/>
      <c r="AF87"/>
    </row>
    <row r="88" spans="1:32" s="34" customFormat="1" ht="43.2" customHeight="1" x14ac:dyDescent="0.4">
      <c r="A88" s="26">
        <v>2016</v>
      </c>
      <c r="B88" s="94" t="s">
        <v>250</v>
      </c>
      <c r="C88" s="67" t="s">
        <v>215</v>
      </c>
      <c r="D88" s="67" t="s">
        <v>219</v>
      </c>
      <c r="E88" s="87" t="s">
        <v>284</v>
      </c>
      <c r="F88" s="89">
        <v>2500</v>
      </c>
      <c r="G88" s="98">
        <v>0</v>
      </c>
      <c r="H88" s="70" t="s">
        <v>446</v>
      </c>
      <c r="I88" s="99">
        <f t="shared" si="61"/>
        <v>2000</v>
      </c>
      <c r="J88" s="86" t="s">
        <v>390</v>
      </c>
      <c r="K88" s="77" t="s">
        <v>306</v>
      </c>
      <c r="L88" s="27">
        <f t="shared" si="46"/>
        <v>1</v>
      </c>
      <c r="M88" s="28">
        <f t="shared" si="47"/>
        <v>2500</v>
      </c>
      <c r="N88" s="27">
        <f t="shared" si="48"/>
        <v>0</v>
      </c>
      <c r="O88" s="28">
        <f t="shared" si="49"/>
        <v>0</v>
      </c>
      <c r="P88" s="27">
        <f t="shared" si="50"/>
        <v>0</v>
      </c>
      <c r="Q88" s="28">
        <f t="shared" si="51"/>
        <v>0</v>
      </c>
      <c r="R88" s="28">
        <f t="shared" si="52"/>
        <v>0</v>
      </c>
      <c r="S88" s="27">
        <f t="shared" si="53"/>
        <v>0</v>
      </c>
      <c r="T88" s="27">
        <f t="shared" si="54"/>
        <v>1</v>
      </c>
      <c r="U88" s="29">
        <v>0</v>
      </c>
      <c r="V88" s="30">
        <f t="shared" si="55"/>
        <v>0</v>
      </c>
      <c r="W88" s="31">
        <f t="shared" si="56"/>
        <v>0</v>
      </c>
      <c r="X88" s="30">
        <f t="shared" si="57"/>
        <v>1</v>
      </c>
      <c r="Y88" s="31">
        <f t="shared" si="58"/>
        <v>1</v>
      </c>
      <c r="Z88" s="32">
        <f t="shared" si="59"/>
        <v>2</v>
      </c>
      <c r="AA88" s="33">
        <f t="shared" si="60"/>
        <v>2000</v>
      </c>
      <c r="AB88"/>
      <c r="AC88"/>
      <c r="AD88"/>
      <c r="AE88"/>
      <c r="AF88"/>
    </row>
    <row r="89" spans="1:32" s="34" customFormat="1" ht="25.05" customHeight="1" x14ac:dyDescent="0.4">
      <c r="A89" s="26">
        <v>2016</v>
      </c>
      <c r="B89" s="86" t="s">
        <v>252</v>
      </c>
      <c r="C89" s="67" t="s">
        <v>215</v>
      </c>
      <c r="D89" s="67" t="s">
        <v>219</v>
      </c>
      <c r="E89" s="87" t="s">
        <v>285</v>
      </c>
      <c r="F89" s="89">
        <v>5000</v>
      </c>
      <c r="G89" s="98">
        <v>0</v>
      </c>
      <c r="H89" s="70"/>
      <c r="I89" s="99">
        <f t="shared" si="61"/>
        <v>2000</v>
      </c>
      <c r="J89" s="86" t="s">
        <v>388</v>
      </c>
      <c r="K89" s="77" t="s">
        <v>306</v>
      </c>
      <c r="L89" s="27">
        <f t="shared" si="46"/>
        <v>1</v>
      </c>
      <c r="M89" s="28">
        <f t="shared" si="47"/>
        <v>5000</v>
      </c>
      <c r="N89" s="27">
        <f t="shared" si="48"/>
        <v>0</v>
      </c>
      <c r="O89" s="28">
        <f t="shared" si="49"/>
        <v>0</v>
      </c>
      <c r="P89" s="27">
        <f t="shared" si="50"/>
        <v>0</v>
      </c>
      <c r="Q89" s="28">
        <f t="shared" si="51"/>
        <v>0</v>
      </c>
      <c r="R89" s="28">
        <f t="shared" si="52"/>
        <v>0</v>
      </c>
      <c r="S89" s="27">
        <f t="shared" si="53"/>
        <v>0</v>
      </c>
      <c r="T89" s="27">
        <f t="shared" si="54"/>
        <v>1</v>
      </c>
      <c r="U89" s="29">
        <v>0</v>
      </c>
      <c r="V89" s="30">
        <f t="shared" si="55"/>
        <v>0</v>
      </c>
      <c r="W89" s="31">
        <f t="shared" si="56"/>
        <v>0</v>
      </c>
      <c r="X89" s="30">
        <f t="shared" si="57"/>
        <v>1</v>
      </c>
      <c r="Y89" s="31">
        <f t="shared" si="58"/>
        <v>1</v>
      </c>
      <c r="Z89" s="32">
        <f t="shared" si="59"/>
        <v>2</v>
      </c>
      <c r="AA89" s="33">
        <f t="shared" si="60"/>
        <v>2000</v>
      </c>
      <c r="AB89"/>
      <c r="AC89"/>
      <c r="AD89"/>
      <c r="AE89"/>
      <c r="AF89"/>
    </row>
    <row r="90" spans="1:32" s="34" customFormat="1" ht="25.05" customHeight="1" x14ac:dyDescent="0.4">
      <c r="A90" s="26">
        <v>2016</v>
      </c>
      <c r="B90" s="86" t="s">
        <v>250</v>
      </c>
      <c r="C90" s="67" t="s">
        <v>215</v>
      </c>
      <c r="D90" s="67" t="s">
        <v>219</v>
      </c>
      <c r="E90" s="87" t="s">
        <v>286</v>
      </c>
      <c r="F90" s="88">
        <v>0</v>
      </c>
      <c r="G90" s="98">
        <v>15000</v>
      </c>
      <c r="H90" s="70"/>
      <c r="I90" s="99"/>
      <c r="J90" s="86" t="s">
        <v>388</v>
      </c>
      <c r="K90" s="77" t="s">
        <v>307</v>
      </c>
      <c r="L90" s="27">
        <f t="shared" si="46"/>
        <v>0</v>
      </c>
      <c r="M90" s="28">
        <f t="shared" si="47"/>
        <v>0</v>
      </c>
      <c r="N90" s="27">
        <f t="shared" si="48"/>
        <v>1</v>
      </c>
      <c r="O90" s="28">
        <f t="shared" si="49"/>
        <v>15000</v>
      </c>
      <c r="P90" s="27">
        <f t="shared" si="50"/>
        <v>0</v>
      </c>
      <c r="Q90" s="28">
        <f t="shared" si="51"/>
        <v>0</v>
      </c>
      <c r="R90" s="28">
        <f t="shared" si="52"/>
        <v>0</v>
      </c>
      <c r="S90" s="27">
        <f t="shared" si="53"/>
        <v>0</v>
      </c>
      <c r="T90" s="27">
        <f t="shared" si="54"/>
        <v>1</v>
      </c>
      <c r="U90" s="29">
        <v>0</v>
      </c>
      <c r="V90" s="30">
        <f t="shared" si="55"/>
        <v>1</v>
      </c>
      <c r="W90" s="31">
        <f t="shared" si="56"/>
        <v>1</v>
      </c>
      <c r="X90" s="30">
        <f t="shared" si="57"/>
        <v>0</v>
      </c>
      <c r="Y90" s="31">
        <f t="shared" si="58"/>
        <v>0</v>
      </c>
      <c r="Z90" s="32">
        <f t="shared" si="59"/>
        <v>2</v>
      </c>
      <c r="AA90" s="33">
        <f t="shared" si="60"/>
        <v>0</v>
      </c>
      <c r="AB90"/>
      <c r="AC90"/>
      <c r="AD90"/>
      <c r="AE90"/>
      <c r="AF90"/>
    </row>
    <row r="91" spans="1:32" s="34" customFormat="1" ht="60.6" customHeight="1" x14ac:dyDescent="0.4">
      <c r="A91" s="26">
        <v>2016</v>
      </c>
      <c r="B91" s="94" t="s">
        <v>253</v>
      </c>
      <c r="C91" s="67" t="s">
        <v>215</v>
      </c>
      <c r="D91" s="67" t="s">
        <v>219</v>
      </c>
      <c r="E91" s="87" t="s">
        <v>287</v>
      </c>
      <c r="F91" s="88">
        <v>0</v>
      </c>
      <c r="G91" s="98">
        <v>0</v>
      </c>
      <c r="H91" s="100" t="s">
        <v>439</v>
      </c>
      <c r="I91" s="99"/>
      <c r="J91" s="86" t="s">
        <v>388</v>
      </c>
      <c r="K91" s="77" t="s">
        <v>308</v>
      </c>
      <c r="L91" s="27">
        <f t="shared" si="46"/>
        <v>0</v>
      </c>
      <c r="M91" s="28">
        <f t="shared" si="47"/>
        <v>0</v>
      </c>
      <c r="N91" s="27">
        <f t="shared" si="48"/>
        <v>0</v>
      </c>
      <c r="O91" s="28">
        <f t="shared" si="49"/>
        <v>0</v>
      </c>
      <c r="P91" s="27">
        <f t="shared" si="50"/>
        <v>0</v>
      </c>
      <c r="Q91" s="28">
        <f t="shared" si="51"/>
        <v>0</v>
      </c>
      <c r="R91" s="28">
        <f t="shared" si="52"/>
        <v>0</v>
      </c>
      <c r="S91" s="27">
        <f t="shared" si="53"/>
        <v>1</v>
      </c>
      <c r="T91" s="27">
        <f t="shared" si="54"/>
        <v>1</v>
      </c>
      <c r="U91" s="29">
        <v>0</v>
      </c>
      <c r="V91" s="30">
        <f t="shared" si="55"/>
        <v>1</v>
      </c>
      <c r="W91" s="31">
        <f t="shared" si="56"/>
        <v>1</v>
      </c>
      <c r="X91" s="30">
        <f t="shared" si="57"/>
        <v>1</v>
      </c>
      <c r="Y91" s="31">
        <f t="shared" si="58"/>
        <v>1</v>
      </c>
      <c r="Z91" s="32">
        <f t="shared" si="59"/>
        <v>4</v>
      </c>
      <c r="AA91" s="33">
        <f t="shared" si="60"/>
        <v>0</v>
      </c>
      <c r="AB91"/>
      <c r="AC91"/>
      <c r="AD91"/>
      <c r="AE91"/>
      <c r="AF91"/>
    </row>
    <row r="92" spans="1:32" s="34" customFormat="1" ht="37.200000000000003" customHeight="1" x14ac:dyDescent="0.4">
      <c r="A92" s="26">
        <v>2016</v>
      </c>
      <c r="B92" s="94" t="s">
        <v>254</v>
      </c>
      <c r="C92" s="67" t="s">
        <v>215</v>
      </c>
      <c r="D92" s="67" t="s">
        <v>219</v>
      </c>
      <c r="E92" s="87" t="s">
        <v>288</v>
      </c>
      <c r="F92" s="89">
        <v>4500</v>
      </c>
      <c r="G92" s="98">
        <v>0</v>
      </c>
      <c r="H92" s="100" t="s">
        <v>438</v>
      </c>
      <c r="I92" s="99">
        <f t="shared" si="61"/>
        <v>2000</v>
      </c>
      <c r="J92" s="86" t="s">
        <v>388</v>
      </c>
      <c r="K92" s="77" t="s">
        <v>306</v>
      </c>
      <c r="L92" s="27">
        <f t="shared" si="46"/>
        <v>1</v>
      </c>
      <c r="M92" s="28">
        <f t="shared" si="47"/>
        <v>4500</v>
      </c>
      <c r="N92" s="27">
        <f t="shared" si="48"/>
        <v>0</v>
      </c>
      <c r="O92" s="28">
        <f t="shared" si="49"/>
        <v>0</v>
      </c>
      <c r="P92" s="27">
        <f t="shared" si="50"/>
        <v>0</v>
      </c>
      <c r="Q92" s="28">
        <f t="shared" si="51"/>
        <v>0</v>
      </c>
      <c r="R92" s="28">
        <f t="shared" si="52"/>
        <v>0</v>
      </c>
      <c r="S92" s="27">
        <f t="shared" si="53"/>
        <v>0</v>
      </c>
      <c r="T92" s="27">
        <f t="shared" si="54"/>
        <v>1</v>
      </c>
      <c r="U92" s="29">
        <v>0</v>
      </c>
      <c r="V92" s="30">
        <f t="shared" si="55"/>
        <v>0</v>
      </c>
      <c r="W92" s="31">
        <f t="shared" si="56"/>
        <v>0</v>
      </c>
      <c r="X92" s="30">
        <f t="shared" si="57"/>
        <v>1</v>
      </c>
      <c r="Y92" s="31">
        <f t="shared" si="58"/>
        <v>1</v>
      </c>
      <c r="Z92" s="32">
        <f t="shared" si="59"/>
        <v>2</v>
      </c>
      <c r="AA92" s="33">
        <f t="shared" si="60"/>
        <v>2000</v>
      </c>
      <c r="AB92"/>
      <c r="AC92"/>
      <c r="AD92"/>
      <c r="AE92"/>
      <c r="AF92"/>
    </row>
    <row r="93" spans="1:32" s="34" customFormat="1" ht="54" customHeight="1" x14ac:dyDescent="0.4">
      <c r="A93" s="26">
        <v>2016</v>
      </c>
      <c r="B93" s="94" t="s">
        <v>255</v>
      </c>
      <c r="C93" s="67" t="s">
        <v>215</v>
      </c>
      <c r="D93" s="67" t="s">
        <v>219</v>
      </c>
      <c r="E93" s="87" t="s">
        <v>289</v>
      </c>
      <c r="F93" s="89">
        <v>500</v>
      </c>
      <c r="G93" s="98">
        <v>0</v>
      </c>
      <c r="H93" s="100" t="s">
        <v>440</v>
      </c>
      <c r="I93" s="99">
        <f t="shared" si="61"/>
        <v>500</v>
      </c>
      <c r="J93" s="86" t="s">
        <v>388</v>
      </c>
      <c r="K93" s="77" t="s">
        <v>306</v>
      </c>
      <c r="L93" s="27">
        <f t="shared" si="46"/>
        <v>1</v>
      </c>
      <c r="M93" s="28">
        <f t="shared" si="47"/>
        <v>500</v>
      </c>
      <c r="N93" s="27">
        <f t="shared" si="48"/>
        <v>0</v>
      </c>
      <c r="O93" s="28">
        <f t="shared" si="49"/>
        <v>0</v>
      </c>
      <c r="P93" s="27">
        <f t="shared" si="50"/>
        <v>0</v>
      </c>
      <c r="Q93" s="28">
        <f t="shared" si="51"/>
        <v>0</v>
      </c>
      <c r="R93" s="28">
        <f t="shared" si="52"/>
        <v>0</v>
      </c>
      <c r="S93" s="27">
        <f t="shared" si="53"/>
        <v>0</v>
      </c>
      <c r="T93" s="27">
        <f t="shared" si="54"/>
        <v>1</v>
      </c>
      <c r="U93" s="29">
        <v>0</v>
      </c>
      <c r="V93" s="30">
        <f t="shared" si="55"/>
        <v>0</v>
      </c>
      <c r="W93" s="31">
        <f t="shared" si="56"/>
        <v>0</v>
      </c>
      <c r="X93" s="30">
        <f t="shared" si="57"/>
        <v>1</v>
      </c>
      <c r="Y93" s="31">
        <f t="shared" si="58"/>
        <v>1</v>
      </c>
      <c r="Z93" s="32">
        <f t="shared" si="59"/>
        <v>2</v>
      </c>
      <c r="AA93" s="33">
        <f t="shared" si="60"/>
        <v>500</v>
      </c>
      <c r="AB93"/>
      <c r="AC93"/>
      <c r="AD93"/>
      <c r="AE93"/>
      <c r="AF93"/>
    </row>
    <row r="94" spans="1:32" s="34" customFormat="1" ht="49.8" customHeight="1" x14ac:dyDescent="0.4">
      <c r="A94" s="26">
        <v>2016</v>
      </c>
      <c r="B94" s="94" t="s">
        <v>256</v>
      </c>
      <c r="C94" s="67" t="s">
        <v>215</v>
      </c>
      <c r="D94" s="67" t="s">
        <v>219</v>
      </c>
      <c r="E94" s="87" t="s">
        <v>290</v>
      </c>
      <c r="F94" s="89">
        <v>2000</v>
      </c>
      <c r="G94" s="98">
        <v>0</v>
      </c>
      <c r="H94" s="100" t="s">
        <v>441</v>
      </c>
      <c r="I94" s="99">
        <f t="shared" si="61"/>
        <v>2000</v>
      </c>
      <c r="J94" s="86" t="s">
        <v>388</v>
      </c>
      <c r="K94" s="77" t="s">
        <v>306</v>
      </c>
      <c r="L94" s="27">
        <f t="shared" si="46"/>
        <v>1</v>
      </c>
      <c r="M94" s="28">
        <f t="shared" si="47"/>
        <v>2000</v>
      </c>
      <c r="N94" s="27">
        <f t="shared" si="48"/>
        <v>0</v>
      </c>
      <c r="O94" s="28">
        <f t="shared" si="49"/>
        <v>0</v>
      </c>
      <c r="P94" s="27">
        <f t="shared" si="50"/>
        <v>0</v>
      </c>
      <c r="Q94" s="28">
        <f t="shared" si="51"/>
        <v>0</v>
      </c>
      <c r="R94" s="28">
        <f t="shared" si="52"/>
        <v>0</v>
      </c>
      <c r="S94" s="27">
        <f t="shared" si="53"/>
        <v>0</v>
      </c>
      <c r="T94" s="27">
        <f t="shared" si="54"/>
        <v>1</v>
      </c>
      <c r="U94" s="29">
        <v>0</v>
      </c>
      <c r="V94" s="30">
        <f t="shared" si="55"/>
        <v>0</v>
      </c>
      <c r="W94" s="31">
        <f t="shared" si="56"/>
        <v>0</v>
      </c>
      <c r="X94" s="30">
        <f t="shared" si="57"/>
        <v>1</v>
      </c>
      <c r="Y94" s="31">
        <f t="shared" si="58"/>
        <v>1</v>
      </c>
      <c r="Z94" s="32">
        <f t="shared" si="59"/>
        <v>2</v>
      </c>
      <c r="AA94" s="33">
        <f t="shared" si="60"/>
        <v>2000</v>
      </c>
      <c r="AB94"/>
      <c r="AC94"/>
      <c r="AD94"/>
      <c r="AE94"/>
      <c r="AF94"/>
    </row>
    <row r="95" spans="1:32" s="34" customFormat="1" ht="31.8" customHeight="1" x14ac:dyDescent="0.4">
      <c r="A95" s="26">
        <v>2016</v>
      </c>
      <c r="B95" s="94" t="s">
        <v>257</v>
      </c>
      <c r="C95" s="67" t="s">
        <v>215</v>
      </c>
      <c r="D95" s="67" t="s">
        <v>219</v>
      </c>
      <c r="E95" s="87" t="s">
        <v>291</v>
      </c>
      <c r="F95" s="88">
        <v>0</v>
      </c>
      <c r="G95" s="98">
        <v>0</v>
      </c>
      <c r="H95" s="100" t="s">
        <v>442</v>
      </c>
      <c r="I95" s="99"/>
      <c r="J95" s="86" t="s">
        <v>388</v>
      </c>
      <c r="K95" s="77" t="s">
        <v>308</v>
      </c>
      <c r="L95" s="27">
        <f t="shared" si="46"/>
        <v>0</v>
      </c>
      <c r="M95" s="28">
        <f t="shared" si="47"/>
        <v>0</v>
      </c>
      <c r="N95" s="27">
        <f t="shared" si="48"/>
        <v>0</v>
      </c>
      <c r="O95" s="28">
        <f t="shared" si="49"/>
        <v>0</v>
      </c>
      <c r="P95" s="27">
        <f t="shared" si="50"/>
        <v>0</v>
      </c>
      <c r="Q95" s="28">
        <f t="shared" si="51"/>
        <v>0</v>
      </c>
      <c r="R95" s="28">
        <f t="shared" si="52"/>
        <v>0</v>
      </c>
      <c r="S95" s="27">
        <f t="shared" si="53"/>
        <v>1</v>
      </c>
      <c r="T95" s="27">
        <f t="shared" si="54"/>
        <v>1</v>
      </c>
      <c r="U95" s="29">
        <v>0</v>
      </c>
      <c r="V95" s="30">
        <f t="shared" si="55"/>
        <v>1</v>
      </c>
      <c r="W95" s="31">
        <f t="shared" si="56"/>
        <v>1</v>
      </c>
      <c r="X95" s="30">
        <f t="shared" si="57"/>
        <v>1</v>
      </c>
      <c r="Y95" s="31">
        <f t="shared" si="58"/>
        <v>1</v>
      </c>
      <c r="Z95" s="32">
        <f t="shared" si="59"/>
        <v>4</v>
      </c>
      <c r="AA95" s="33">
        <f t="shared" si="60"/>
        <v>0</v>
      </c>
      <c r="AB95"/>
      <c r="AC95"/>
      <c r="AD95"/>
      <c r="AE95"/>
      <c r="AF95"/>
    </row>
    <row r="96" spans="1:32" s="34" customFormat="1" ht="25.05" customHeight="1" x14ac:dyDescent="0.4">
      <c r="A96" s="26">
        <v>2016</v>
      </c>
      <c r="B96" s="86" t="s">
        <v>258</v>
      </c>
      <c r="C96" s="67" t="s">
        <v>215</v>
      </c>
      <c r="D96" s="67" t="s">
        <v>219</v>
      </c>
      <c r="E96" s="87" t="s">
        <v>292</v>
      </c>
      <c r="F96" s="89">
        <v>1000</v>
      </c>
      <c r="G96" s="98">
        <v>0</v>
      </c>
      <c r="H96" s="70"/>
      <c r="I96" s="99">
        <f t="shared" si="61"/>
        <v>1000</v>
      </c>
      <c r="J96" s="86" t="s">
        <v>388</v>
      </c>
      <c r="K96" s="77" t="s">
        <v>306</v>
      </c>
      <c r="L96" s="27">
        <f t="shared" si="46"/>
        <v>1</v>
      </c>
      <c r="M96" s="28">
        <f t="shared" si="47"/>
        <v>1000</v>
      </c>
      <c r="N96" s="27">
        <f t="shared" si="48"/>
        <v>0</v>
      </c>
      <c r="O96" s="28">
        <f t="shared" si="49"/>
        <v>0</v>
      </c>
      <c r="P96" s="27">
        <f t="shared" si="50"/>
        <v>0</v>
      </c>
      <c r="Q96" s="28">
        <f t="shared" si="51"/>
        <v>0</v>
      </c>
      <c r="R96" s="28">
        <f t="shared" si="52"/>
        <v>0</v>
      </c>
      <c r="S96" s="27">
        <f t="shared" si="53"/>
        <v>0</v>
      </c>
      <c r="T96" s="27">
        <f t="shared" si="54"/>
        <v>1</v>
      </c>
      <c r="U96" s="29">
        <v>0</v>
      </c>
      <c r="V96" s="30">
        <f t="shared" si="55"/>
        <v>0</v>
      </c>
      <c r="W96" s="31">
        <f t="shared" si="56"/>
        <v>0</v>
      </c>
      <c r="X96" s="30">
        <f t="shared" si="57"/>
        <v>1</v>
      </c>
      <c r="Y96" s="31">
        <f t="shared" si="58"/>
        <v>1</v>
      </c>
      <c r="Z96" s="32">
        <f t="shared" si="59"/>
        <v>2</v>
      </c>
      <c r="AA96" s="33">
        <f t="shared" si="60"/>
        <v>1000</v>
      </c>
      <c r="AB96"/>
      <c r="AC96"/>
      <c r="AD96"/>
      <c r="AE96"/>
      <c r="AF96"/>
    </row>
    <row r="97" spans="1:32" s="34" customFormat="1" ht="15" customHeight="1" x14ac:dyDescent="0.4">
      <c r="A97" s="26">
        <v>2016</v>
      </c>
      <c r="B97" s="86" t="s">
        <v>259</v>
      </c>
      <c r="C97" s="67" t="s">
        <v>215</v>
      </c>
      <c r="D97" s="67" t="s">
        <v>219</v>
      </c>
      <c r="E97" s="87" t="s">
        <v>293</v>
      </c>
      <c r="F97" s="88">
        <v>0</v>
      </c>
      <c r="G97" s="98">
        <v>0</v>
      </c>
      <c r="H97" s="70"/>
      <c r="I97" s="99"/>
      <c r="J97" s="86" t="s">
        <v>389</v>
      </c>
      <c r="K97" s="77" t="s">
        <v>308</v>
      </c>
      <c r="L97" s="27">
        <f t="shared" si="46"/>
        <v>0</v>
      </c>
      <c r="M97" s="28">
        <f t="shared" si="47"/>
        <v>0</v>
      </c>
      <c r="N97" s="27">
        <f t="shared" si="48"/>
        <v>0</v>
      </c>
      <c r="O97" s="28">
        <f t="shared" si="49"/>
        <v>0</v>
      </c>
      <c r="P97" s="27">
        <f t="shared" si="50"/>
        <v>0</v>
      </c>
      <c r="Q97" s="28">
        <f t="shared" si="51"/>
        <v>0</v>
      </c>
      <c r="R97" s="28">
        <f t="shared" si="52"/>
        <v>0</v>
      </c>
      <c r="S97" s="27">
        <f t="shared" si="53"/>
        <v>1</v>
      </c>
      <c r="T97" s="27">
        <f t="shared" si="54"/>
        <v>1</v>
      </c>
      <c r="U97" s="29">
        <v>0</v>
      </c>
      <c r="V97" s="30">
        <f t="shared" si="55"/>
        <v>1</v>
      </c>
      <c r="W97" s="31">
        <f t="shared" si="56"/>
        <v>1</v>
      </c>
      <c r="X97" s="30">
        <f t="shared" si="57"/>
        <v>1</v>
      </c>
      <c r="Y97" s="31">
        <f t="shared" si="58"/>
        <v>1</v>
      </c>
      <c r="Z97" s="32">
        <f t="shared" si="59"/>
        <v>4</v>
      </c>
      <c r="AA97" s="33">
        <f t="shared" si="60"/>
        <v>0</v>
      </c>
      <c r="AB97"/>
      <c r="AC97"/>
      <c r="AD97"/>
      <c r="AE97"/>
      <c r="AF97"/>
    </row>
    <row r="98" spans="1:32" s="34" customFormat="1" ht="15" customHeight="1" x14ac:dyDescent="0.4">
      <c r="A98" s="26">
        <v>2016</v>
      </c>
      <c r="B98" s="86" t="s">
        <v>259</v>
      </c>
      <c r="C98" s="67" t="s">
        <v>215</v>
      </c>
      <c r="D98" s="67" t="s">
        <v>219</v>
      </c>
      <c r="E98" s="87" t="s">
        <v>294</v>
      </c>
      <c r="F98" s="89">
        <v>2000</v>
      </c>
      <c r="G98" s="98">
        <v>0</v>
      </c>
      <c r="H98" s="70"/>
      <c r="I98" s="99">
        <f t="shared" si="61"/>
        <v>2000</v>
      </c>
      <c r="J98" s="86" t="s">
        <v>388</v>
      </c>
      <c r="K98" s="77" t="s">
        <v>306</v>
      </c>
      <c r="L98" s="27">
        <f t="shared" si="46"/>
        <v>1</v>
      </c>
      <c r="M98" s="28">
        <f t="shared" si="47"/>
        <v>2000</v>
      </c>
      <c r="N98" s="27">
        <f t="shared" si="48"/>
        <v>0</v>
      </c>
      <c r="O98" s="28">
        <f t="shared" si="49"/>
        <v>0</v>
      </c>
      <c r="P98" s="27">
        <f t="shared" si="50"/>
        <v>0</v>
      </c>
      <c r="Q98" s="28">
        <f t="shared" si="51"/>
        <v>0</v>
      </c>
      <c r="R98" s="28">
        <f t="shared" si="52"/>
        <v>0</v>
      </c>
      <c r="S98" s="27">
        <f t="shared" si="53"/>
        <v>0</v>
      </c>
      <c r="T98" s="27">
        <f t="shared" si="54"/>
        <v>1</v>
      </c>
      <c r="U98" s="29">
        <v>0</v>
      </c>
      <c r="V98" s="30">
        <f t="shared" si="55"/>
        <v>0</v>
      </c>
      <c r="W98" s="31">
        <f t="shared" si="56"/>
        <v>0</v>
      </c>
      <c r="X98" s="30">
        <f t="shared" si="57"/>
        <v>1</v>
      </c>
      <c r="Y98" s="31">
        <f t="shared" si="58"/>
        <v>1</v>
      </c>
      <c r="Z98" s="32">
        <f t="shared" si="59"/>
        <v>2</v>
      </c>
      <c r="AA98" s="33">
        <f t="shared" si="60"/>
        <v>2000</v>
      </c>
      <c r="AB98"/>
      <c r="AC98"/>
      <c r="AD98"/>
      <c r="AE98"/>
      <c r="AF98"/>
    </row>
    <row r="99" spans="1:32" s="34" customFormat="1" ht="15" customHeight="1" x14ac:dyDescent="0.4">
      <c r="A99" s="26">
        <v>2016</v>
      </c>
      <c r="B99" s="86" t="s">
        <v>260</v>
      </c>
      <c r="C99" s="67" t="s">
        <v>215</v>
      </c>
      <c r="D99" s="67" t="s">
        <v>219</v>
      </c>
      <c r="E99" s="87" t="s">
        <v>295</v>
      </c>
      <c r="F99" s="88">
        <v>0</v>
      </c>
      <c r="G99" s="98">
        <v>0</v>
      </c>
      <c r="H99" s="70"/>
      <c r="I99" s="99"/>
      <c r="J99" s="86" t="s">
        <v>388</v>
      </c>
      <c r="K99" s="77" t="s">
        <v>308</v>
      </c>
      <c r="L99" s="27">
        <f t="shared" si="46"/>
        <v>0</v>
      </c>
      <c r="M99" s="28">
        <f t="shared" si="47"/>
        <v>0</v>
      </c>
      <c r="N99" s="27">
        <f t="shared" si="48"/>
        <v>0</v>
      </c>
      <c r="O99" s="28">
        <f t="shared" si="49"/>
        <v>0</v>
      </c>
      <c r="P99" s="27">
        <f t="shared" si="50"/>
        <v>0</v>
      </c>
      <c r="Q99" s="28">
        <f t="shared" si="51"/>
        <v>0</v>
      </c>
      <c r="R99" s="28">
        <f t="shared" si="52"/>
        <v>0</v>
      </c>
      <c r="S99" s="27">
        <f t="shared" si="53"/>
        <v>1</v>
      </c>
      <c r="T99" s="27">
        <f t="shared" si="54"/>
        <v>1</v>
      </c>
      <c r="U99" s="29">
        <v>0</v>
      </c>
      <c r="V99" s="30">
        <f t="shared" si="55"/>
        <v>1</v>
      </c>
      <c r="W99" s="31">
        <f t="shared" si="56"/>
        <v>1</v>
      </c>
      <c r="X99" s="30">
        <f t="shared" si="57"/>
        <v>1</v>
      </c>
      <c r="Y99" s="31">
        <f t="shared" si="58"/>
        <v>1</v>
      </c>
      <c r="Z99" s="32">
        <f t="shared" si="59"/>
        <v>4</v>
      </c>
      <c r="AA99" s="33">
        <f t="shared" si="60"/>
        <v>0</v>
      </c>
      <c r="AB99"/>
      <c r="AC99"/>
      <c r="AD99"/>
      <c r="AE99"/>
      <c r="AF99"/>
    </row>
    <row r="100" spans="1:32" s="34" customFormat="1" ht="15" customHeight="1" x14ac:dyDescent="0.4">
      <c r="A100" s="26">
        <v>2016</v>
      </c>
      <c r="B100" s="86" t="s">
        <v>256</v>
      </c>
      <c r="C100" s="67" t="s">
        <v>215</v>
      </c>
      <c r="D100" s="67" t="s">
        <v>219</v>
      </c>
      <c r="E100" s="87" t="s">
        <v>296</v>
      </c>
      <c r="F100" s="89">
        <v>2000</v>
      </c>
      <c r="G100" s="98">
        <v>0</v>
      </c>
      <c r="H100" s="70"/>
      <c r="I100" s="99">
        <f t="shared" si="61"/>
        <v>2000</v>
      </c>
      <c r="J100" s="86" t="s">
        <v>388</v>
      </c>
      <c r="K100" s="77" t="s">
        <v>306</v>
      </c>
      <c r="L100" s="27">
        <f t="shared" si="46"/>
        <v>1</v>
      </c>
      <c r="M100" s="28">
        <f t="shared" si="47"/>
        <v>2000</v>
      </c>
      <c r="N100" s="27">
        <f t="shared" si="48"/>
        <v>0</v>
      </c>
      <c r="O100" s="28">
        <f t="shared" si="49"/>
        <v>0</v>
      </c>
      <c r="P100" s="27">
        <f t="shared" si="50"/>
        <v>0</v>
      </c>
      <c r="Q100" s="28">
        <f t="shared" si="51"/>
        <v>0</v>
      </c>
      <c r="R100" s="28">
        <f t="shared" si="52"/>
        <v>0</v>
      </c>
      <c r="S100" s="27">
        <f t="shared" si="53"/>
        <v>0</v>
      </c>
      <c r="T100" s="27">
        <f t="shared" si="54"/>
        <v>1</v>
      </c>
      <c r="U100" s="29">
        <v>0</v>
      </c>
      <c r="V100" s="30">
        <f t="shared" si="55"/>
        <v>0</v>
      </c>
      <c r="W100" s="31">
        <f t="shared" si="56"/>
        <v>0</v>
      </c>
      <c r="X100" s="30">
        <f t="shared" si="57"/>
        <v>1</v>
      </c>
      <c r="Y100" s="31">
        <f t="shared" si="58"/>
        <v>1</v>
      </c>
      <c r="Z100" s="32">
        <f t="shared" si="59"/>
        <v>2</v>
      </c>
      <c r="AA100" s="33">
        <f t="shared" si="60"/>
        <v>2000</v>
      </c>
      <c r="AB100"/>
      <c r="AC100"/>
      <c r="AD100"/>
      <c r="AE100"/>
      <c r="AF100"/>
    </row>
    <row r="101" spans="1:32" s="34" customFormat="1" ht="101.4" customHeight="1" x14ac:dyDescent="0.4">
      <c r="A101" s="26">
        <v>2016</v>
      </c>
      <c r="B101" s="94" t="s">
        <v>261</v>
      </c>
      <c r="C101" s="67" t="s">
        <v>215</v>
      </c>
      <c r="D101" s="67" t="s">
        <v>219</v>
      </c>
      <c r="E101" s="87" t="s">
        <v>297</v>
      </c>
      <c r="F101" s="89">
        <v>3000</v>
      </c>
      <c r="G101" s="98">
        <v>0</v>
      </c>
      <c r="H101" s="100" t="s">
        <v>444</v>
      </c>
      <c r="I101" s="99">
        <f t="shared" si="61"/>
        <v>2000</v>
      </c>
      <c r="J101" s="86" t="s">
        <v>388</v>
      </c>
      <c r="K101" s="77" t="s">
        <v>306</v>
      </c>
      <c r="L101" s="27">
        <f t="shared" si="46"/>
        <v>1</v>
      </c>
      <c r="M101" s="28">
        <f t="shared" si="47"/>
        <v>3000</v>
      </c>
      <c r="N101" s="27">
        <f t="shared" si="48"/>
        <v>0</v>
      </c>
      <c r="O101" s="28">
        <f t="shared" si="49"/>
        <v>0</v>
      </c>
      <c r="P101" s="27">
        <f t="shared" si="50"/>
        <v>0</v>
      </c>
      <c r="Q101" s="28">
        <f t="shared" si="51"/>
        <v>0</v>
      </c>
      <c r="R101" s="28">
        <f t="shared" si="52"/>
        <v>0</v>
      </c>
      <c r="S101" s="27">
        <f t="shared" si="53"/>
        <v>0</v>
      </c>
      <c r="T101" s="27">
        <f t="shared" si="54"/>
        <v>1</v>
      </c>
      <c r="U101" s="29">
        <v>0</v>
      </c>
      <c r="V101" s="30">
        <f t="shared" si="55"/>
        <v>0</v>
      </c>
      <c r="W101" s="31">
        <f t="shared" si="56"/>
        <v>0</v>
      </c>
      <c r="X101" s="30">
        <f t="shared" si="57"/>
        <v>1</v>
      </c>
      <c r="Y101" s="31">
        <f t="shared" si="58"/>
        <v>1</v>
      </c>
      <c r="Z101" s="32">
        <f t="shared" si="59"/>
        <v>2</v>
      </c>
      <c r="AA101" s="33">
        <f t="shared" si="60"/>
        <v>2000</v>
      </c>
      <c r="AB101"/>
      <c r="AC101"/>
      <c r="AD101"/>
      <c r="AE101"/>
      <c r="AF101"/>
    </row>
    <row r="102" spans="1:32" s="34" customFormat="1" ht="15" customHeight="1" x14ac:dyDescent="0.4">
      <c r="A102" s="26">
        <v>2016</v>
      </c>
      <c r="B102" s="86" t="s">
        <v>245</v>
      </c>
      <c r="C102" s="67" t="s">
        <v>215</v>
      </c>
      <c r="D102" s="67" t="s">
        <v>219</v>
      </c>
      <c r="E102" s="87" t="s">
        <v>298</v>
      </c>
      <c r="F102" s="88">
        <v>0</v>
      </c>
      <c r="G102" s="98">
        <v>0</v>
      </c>
      <c r="H102" s="70"/>
      <c r="I102" s="99"/>
      <c r="J102" s="86" t="s">
        <v>388</v>
      </c>
      <c r="K102" s="77" t="s">
        <v>308</v>
      </c>
      <c r="L102" s="27">
        <f t="shared" si="46"/>
        <v>0</v>
      </c>
      <c r="M102" s="28">
        <f t="shared" si="47"/>
        <v>0</v>
      </c>
      <c r="N102" s="27">
        <f t="shared" si="48"/>
        <v>0</v>
      </c>
      <c r="O102" s="28">
        <f t="shared" si="49"/>
        <v>0</v>
      </c>
      <c r="P102" s="27">
        <f t="shared" si="50"/>
        <v>0</v>
      </c>
      <c r="Q102" s="28">
        <f t="shared" si="51"/>
        <v>0</v>
      </c>
      <c r="R102" s="28">
        <f t="shared" si="52"/>
        <v>0</v>
      </c>
      <c r="S102" s="27">
        <f t="shared" si="53"/>
        <v>1</v>
      </c>
      <c r="T102" s="27">
        <f t="shared" si="54"/>
        <v>1</v>
      </c>
      <c r="U102" s="29">
        <v>0</v>
      </c>
      <c r="V102" s="30">
        <f t="shared" si="55"/>
        <v>1</v>
      </c>
      <c r="W102" s="31">
        <f t="shared" si="56"/>
        <v>1</v>
      </c>
      <c r="X102" s="30">
        <f t="shared" si="57"/>
        <v>1</v>
      </c>
      <c r="Y102" s="31">
        <f t="shared" si="58"/>
        <v>1</v>
      </c>
      <c r="Z102" s="32">
        <f t="shared" si="59"/>
        <v>4</v>
      </c>
      <c r="AA102" s="33">
        <f t="shared" si="60"/>
        <v>0</v>
      </c>
      <c r="AB102"/>
      <c r="AC102"/>
      <c r="AD102"/>
      <c r="AE102"/>
      <c r="AF102"/>
    </row>
    <row r="103" spans="1:32" s="34" customFormat="1" ht="34.200000000000003" customHeight="1" x14ac:dyDescent="0.4">
      <c r="A103" s="26">
        <v>2016</v>
      </c>
      <c r="B103" s="94" t="s">
        <v>262</v>
      </c>
      <c r="C103" s="67" t="s">
        <v>215</v>
      </c>
      <c r="D103" s="67" t="s">
        <v>219</v>
      </c>
      <c r="E103" s="87" t="s">
        <v>299</v>
      </c>
      <c r="F103" s="89">
        <v>1000</v>
      </c>
      <c r="G103" s="98">
        <v>0</v>
      </c>
      <c r="H103" s="100" t="s">
        <v>443</v>
      </c>
      <c r="I103" s="99">
        <f t="shared" si="61"/>
        <v>1000</v>
      </c>
      <c r="J103" s="86" t="s">
        <v>388</v>
      </c>
      <c r="K103" s="77" t="s">
        <v>306</v>
      </c>
      <c r="L103" s="27">
        <f t="shared" si="46"/>
        <v>1</v>
      </c>
      <c r="M103" s="28">
        <f t="shared" si="47"/>
        <v>1000</v>
      </c>
      <c r="N103" s="27">
        <f t="shared" si="48"/>
        <v>0</v>
      </c>
      <c r="O103" s="28">
        <f t="shared" si="49"/>
        <v>0</v>
      </c>
      <c r="P103" s="27">
        <f t="shared" si="50"/>
        <v>0</v>
      </c>
      <c r="Q103" s="28">
        <f t="shared" si="51"/>
        <v>0</v>
      </c>
      <c r="R103" s="28">
        <f t="shared" si="52"/>
        <v>0</v>
      </c>
      <c r="S103" s="27">
        <f t="shared" si="53"/>
        <v>0</v>
      </c>
      <c r="T103" s="27">
        <f t="shared" si="54"/>
        <v>1</v>
      </c>
      <c r="U103" s="29">
        <v>0</v>
      </c>
      <c r="V103" s="30">
        <f t="shared" si="55"/>
        <v>0</v>
      </c>
      <c r="W103" s="31">
        <f t="shared" si="56"/>
        <v>0</v>
      </c>
      <c r="X103" s="30">
        <f t="shared" si="57"/>
        <v>1</v>
      </c>
      <c r="Y103" s="31">
        <f t="shared" si="58"/>
        <v>1</v>
      </c>
      <c r="Z103" s="32">
        <f t="shared" si="59"/>
        <v>2</v>
      </c>
      <c r="AA103" s="33">
        <f t="shared" si="60"/>
        <v>1000</v>
      </c>
      <c r="AB103"/>
      <c r="AC103"/>
      <c r="AD103"/>
      <c r="AE103"/>
      <c r="AF103"/>
    </row>
    <row r="104" spans="1:32" s="34" customFormat="1" ht="15" customHeight="1" x14ac:dyDescent="0.4">
      <c r="A104" s="26">
        <v>2016</v>
      </c>
      <c r="B104" s="86" t="s">
        <v>263</v>
      </c>
      <c r="C104" s="67" t="s">
        <v>215</v>
      </c>
      <c r="D104" s="67" t="s">
        <v>219</v>
      </c>
      <c r="E104" s="87" t="s">
        <v>300</v>
      </c>
      <c r="F104" s="89">
        <v>500</v>
      </c>
      <c r="G104" s="98">
        <v>0</v>
      </c>
      <c r="H104" s="70"/>
      <c r="I104" s="99">
        <f t="shared" si="61"/>
        <v>500</v>
      </c>
      <c r="J104" s="86" t="s">
        <v>388</v>
      </c>
      <c r="K104" s="77" t="s">
        <v>306</v>
      </c>
      <c r="L104" s="27">
        <f t="shared" si="46"/>
        <v>1</v>
      </c>
      <c r="M104" s="28">
        <f t="shared" si="47"/>
        <v>500</v>
      </c>
      <c r="N104" s="27">
        <f t="shared" si="48"/>
        <v>0</v>
      </c>
      <c r="O104" s="28">
        <f t="shared" si="49"/>
        <v>0</v>
      </c>
      <c r="P104" s="27">
        <f t="shared" si="50"/>
        <v>0</v>
      </c>
      <c r="Q104" s="28">
        <f t="shared" si="51"/>
        <v>0</v>
      </c>
      <c r="R104" s="28">
        <f t="shared" si="52"/>
        <v>0</v>
      </c>
      <c r="S104" s="27">
        <f t="shared" si="53"/>
        <v>0</v>
      </c>
      <c r="T104" s="27">
        <f t="shared" si="54"/>
        <v>1</v>
      </c>
      <c r="U104" s="29">
        <v>0</v>
      </c>
      <c r="V104" s="30">
        <f t="shared" si="55"/>
        <v>0</v>
      </c>
      <c r="W104" s="31">
        <f t="shared" si="56"/>
        <v>0</v>
      </c>
      <c r="X104" s="30">
        <f t="shared" si="57"/>
        <v>1</v>
      </c>
      <c r="Y104" s="31">
        <f t="shared" si="58"/>
        <v>1</v>
      </c>
      <c r="Z104" s="32">
        <f t="shared" si="59"/>
        <v>2</v>
      </c>
      <c r="AA104" s="33">
        <f t="shared" si="60"/>
        <v>500</v>
      </c>
      <c r="AB104"/>
      <c r="AC104"/>
      <c r="AD104"/>
      <c r="AE104"/>
      <c r="AF104"/>
    </row>
    <row r="105" spans="1:32" s="34" customFormat="1" ht="67.8" customHeight="1" x14ac:dyDescent="0.4">
      <c r="A105" s="26">
        <v>2016</v>
      </c>
      <c r="B105" s="94" t="s">
        <v>264</v>
      </c>
      <c r="C105" s="67" t="s">
        <v>215</v>
      </c>
      <c r="D105" s="67" t="s">
        <v>219</v>
      </c>
      <c r="E105" s="87" t="s">
        <v>301</v>
      </c>
      <c r="F105" s="89">
        <v>2400</v>
      </c>
      <c r="G105" s="98">
        <v>0</v>
      </c>
      <c r="H105" s="100" t="s">
        <v>445</v>
      </c>
      <c r="I105" s="99">
        <f t="shared" si="61"/>
        <v>2000</v>
      </c>
      <c r="J105" s="86" t="s">
        <v>388</v>
      </c>
      <c r="K105" s="77" t="s">
        <v>306</v>
      </c>
      <c r="L105" s="27">
        <f t="shared" si="46"/>
        <v>1</v>
      </c>
      <c r="M105" s="28">
        <f t="shared" si="47"/>
        <v>2400</v>
      </c>
      <c r="N105" s="27">
        <f t="shared" si="48"/>
        <v>0</v>
      </c>
      <c r="O105" s="28">
        <f t="shared" si="49"/>
        <v>0</v>
      </c>
      <c r="P105" s="27">
        <f t="shared" si="50"/>
        <v>0</v>
      </c>
      <c r="Q105" s="28">
        <f t="shared" si="51"/>
        <v>0</v>
      </c>
      <c r="R105" s="28">
        <f t="shared" si="52"/>
        <v>0</v>
      </c>
      <c r="S105" s="27">
        <f t="shared" si="53"/>
        <v>0</v>
      </c>
      <c r="T105" s="27">
        <f t="shared" si="54"/>
        <v>1</v>
      </c>
      <c r="U105" s="29">
        <v>0</v>
      </c>
      <c r="V105" s="30">
        <f t="shared" si="55"/>
        <v>0</v>
      </c>
      <c r="W105" s="31">
        <f t="shared" si="56"/>
        <v>0</v>
      </c>
      <c r="X105" s="30">
        <f t="shared" si="57"/>
        <v>1</v>
      </c>
      <c r="Y105" s="31">
        <f t="shared" si="58"/>
        <v>1</v>
      </c>
      <c r="Z105" s="32">
        <f t="shared" si="59"/>
        <v>2</v>
      </c>
      <c r="AA105" s="33">
        <f t="shared" si="60"/>
        <v>2000</v>
      </c>
      <c r="AB105"/>
      <c r="AC105"/>
      <c r="AD105"/>
      <c r="AE105"/>
      <c r="AF105"/>
    </row>
    <row r="106" spans="1:32" s="34" customFormat="1" ht="15" customHeight="1" x14ac:dyDescent="0.4">
      <c r="A106" s="26">
        <v>2016</v>
      </c>
      <c r="B106" s="86" t="s">
        <v>265</v>
      </c>
      <c r="C106" s="67" t="s">
        <v>215</v>
      </c>
      <c r="D106" s="67" t="s">
        <v>219</v>
      </c>
      <c r="E106" s="87" t="s">
        <v>302</v>
      </c>
      <c r="F106" s="88">
        <v>0</v>
      </c>
      <c r="G106" s="98">
        <v>0</v>
      </c>
      <c r="H106" s="70"/>
      <c r="I106" s="99"/>
      <c r="J106" s="86" t="s">
        <v>389</v>
      </c>
      <c r="K106" s="77" t="s">
        <v>308</v>
      </c>
      <c r="L106" s="27">
        <f t="shared" si="46"/>
        <v>0</v>
      </c>
      <c r="M106" s="28">
        <f t="shared" si="47"/>
        <v>0</v>
      </c>
      <c r="N106" s="27">
        <f t="shared" si="48"/>
        <v>0</v>
      </c>
      <c r="O106" s="28">
        <f t="shared" si="49"/>
        <v>0</v>
      </c>
      <c r="P106" s="27">
        <f t="shared" si="50"/>
        <v>0</v>
      </c>
      <c r="Q106" s="28">
        <f t="shared" si="51"/>
        <v>0</v>
      </c>
      <c r="R106" s="28">
        <f t="shared" si="52"/>
        <v>0</v>
      </c>
      <c r="S106" s="27">
        <f t="shared" si="53"/>
        <v>1</v>
      </c>
      <c r="T106" s="27">
        <f t="shared" si="54"/>
        <v>1</v>
      </c>
      <c r="U106" s="29">
        <v>0</v>
      </c>
      <c r="V106" s="30">
        <f t="shared" si="55"/>
        <v>1</v>
      </c>
      <c r="W106" s="31">
        <f t="shared" si="56"/>
        <v>1</v>
      </c>
      <c r="X106" s="30">
        <f t="shared" si="57"/>
        <v>1</v>
      </c>
      <c r="Y106" s="31">
        <f t="shared" si="58"/>
        <v>1</v>
      </c>
      <c r="Z106" s="32">
        <f t="shared" si="59"/>
        <v>4</v>
      </c>
      <c r="AA106" s="33">
        <f t="shared" si="60"/>
        <v>0</v>
      </c>
      <c r="AB106"/>
      <c r="AC106"/>
      <c r="AD106"/>
      <c r="AE106"/>
      <c r="AF106"/>
    </row>
    <row r="107" spans="1:32" s="34" customFormat="1" ht="78" customHeight="1" x14ac:dyDescent="0.4">
      <c r="A107" s="26">
        <v>2016</v>
      </c>
      <c r="B107" s="94" t="s">
        <v>267</v>
      </c>
      <c r="C107" s="67" t="s">
        <v>215</v>
      </c>
      <c r="D107" s="67" t="s">
        <v>219</v>
      </c>
      <c r="E107" s="87" t="s">
        <v>304</v>
      </c>
      <c r="F107" s="88">
        <v>0</v>
      </c>
      <c r="G107" s="98">
        <v>0</v>
      </c>
      <c r="H107" s="100" t="s">
        <v>449</v>
      </c>
      <c r="I107" s="99"/>
      <c r="J107" s="86" t="s">
        <v>389</v>
      </c>
      <c r="K107" s="77" t="s">
        <v>308</v>
      </c>
      <c r="L107" s="27">
        <f t="shared" ref="L107:L108" si="62">IF(AND(F107&gt;0)*(G107=0),1,0)</f>
        <v>0</v>
      </c>
      <c r="M107" s="28">
        <f t="shared" ref="M107:M108" si="63">IF(L107=1,F107,0)</f>
        <v>0</v>
      </c>
      <c r="N107" s="27">
        <f t="shared" ref="N107:N108" si="64">IF(AND(G107&gt;0)*(F107=0),1,0)</f>
        <v>0</v>
      </c>
      <c r="O107" s="28">
        <f t="shared" ref="O107:O108" si="65">IF(N107=1,G107,0)</f>
        <v>0</v>
      </c>
      <c r="P107" s="27">
        <f t="shared" ref="P107:P108" si="66">IF(AND(F107=" ")*(G107=" "),0,IF(AND(F107&gt;0)*(G107&gt;0),1,0))</f>
        <v>0</v>
      </c>
      <c r="Q107" s="28">
        <f t="shared" ref="Q107:Q108" si="67">IF(P107=1,F107,0)</f>
        <v>0</v>
      </c>
      <c r="R107" s="28">
        <f t="shared" ref="R107:R108" si="68">IF(P107=1,G107,0)</f>
        <v>0</v>
      </c>
      <c r="S107" s="27">
        <f t="shared" ref="S107:S108" si="69">IF(AND(F107=0)*(G107=0),1,0)</f>
        <v>1</v>
      </c>
      <c r="T107" s="27">
        <f t="shared" ref="T107:T108" si="70">IF(E107&gt;0,1,0)</f>
        <v>1</v>
      </c>
      <c r="U107" s="29">
        <v>0</v>
      </c>
      <c r="V107" s="30">
        <f t="shared" ref="V107:V108" si="71">IF(F107&lt;&gt;0,0,1)</f>
        <v>1</v>
      </c>
      <c r="W107" s="31">
        <f t="shared" ref="W107:W108" si="72">IF(F107&gt;0,0,1)</f>
        <v>1</v>
      </c>
      <c r="X107" s="30">
        <f t="shared" ref="X107:X108" si="73">IF(G107&lt;&gt;0,0,1)</f>
        <v>1</v>
      </c>
      <c r="Y107" s="31">
        <f t="shared" ref="Y107:Y108" si="74">IF(G107&gt;0,0,1)</f>
        <v>1</v>
      </c>
      <c r="Z107" s="32">
        <f t="shared" ref="Z107:Z108" si="75">IF(E107=0,0,SUM(V107:Y107))</f>
        <v>4</v>
      </c>
      <c r="AA107" s="33">
        <f t="shared" si="60"/>
        <v>0</v>
      </c>
      <c r="AB107" s="55"/>
      <c r="AC107" s="55"/>
      <c r="AD107" s="55"/>
      <c r="AE107" s="55"/>
      <c r="AF107" s="55"/>
    </row>
    <row r="108" spans="1:32" s="34" customFormat="1" ht="40.200000000000003" customHeight="1" x14ac:dyDescent="0.4">
      <c r="A108" s="26">
        <v>2016</v>
      </c>
      <c r="B108" s="86" t="s">
        <v>266</v>
      </c>
      <c r="C108" s="67" t="s">
        <v>215</v>
      </c>
      <c r="D108" s="67" t="s">
        <v>219</v>
      </c>
      <c r="E108" s="87" t="s">
        <v>303</v>
      </c>
      <c r="F108" s="88">
        <v>0</v>
      </c>
      <c r="G108" s="98">
        <v>26000</v>
      </c>
      <c r="H108" s="96"/>
      <c r="I108" s="99"/>
      <c r="J108" s="86" t="s">
        <v>388</v>
      </c>
      <c r="K108" s="77" t="s">
        <v>307</v>
      </c>
      <c r="L108" s="27">
        <f t="shared" si="62"/>
        <v>0</v>
      </c>
      <c r="M108" s="28">
        <f t="shared" si="63"/>
        <v>0</v>
      </c>
      <c r="N108" s="27">
        <f t="shared" si="64"/>
        <v>1</v>
      </c>
      <c r="O108" s="28">
        <f t="shared" si="65"/>
        <v>26000</v>
      </c>
      <c r="P108" s="27">
        <f t="shared" si="66"/>
        <v>0</v>
      </c>
      <c r="Q108" s="28">
        <f t="shared" si="67"/>
        <v>0</v>
      </c>
      <c r="R108" s="28">
        <f t="shared" si="68"/>
        <v>0</v>
      </c>
      <c r="S108" s="27">
        <f t="shared" si="69"/>
        <v>0</v>
      </c>
      <c r="T108" s="27">
        <f t="shared" si="70"/>
        <v>1</v>
      </c>
      <c r="U108" s="29">
        <v>0</v>
      </c>
      <c r="V108" s="30">
        <f t="shared" si="71"/>
        <v>1</v>
      </c>
      <c r="W108" s="31">
        <f t="shared" si="72"/>
        <v>1</v>
      </c>
      <c r="X108" s="30">
        <f t="shared" si="73"/>
        <v>0</v>
      </c>
      <c r="Y108" s="31">
        <f t="shared" si="74"/>
        <v>0</v>
      </c>
      <c r="Z108" s="32">
        <f t="shared" si="75"/>
        <v>2</v>
      </c>
      <c r="AA108" s="33">
        <f t="shared" ref="AA108" si="76">I108</f>
        <v>0</v>
      </c>
      <c r="AB108" s="64"/>
      <c r="AC108" s="64"/>
      <c r="AD108" s="64"/>
      <c r="AE108" s="64"/>
      <c r="AF108" s="64"/>
    </row>
    <row r="109" spans="1:32" s="34" customFormat="1" ht="31.8" customHeight="1" x14ac:dyDescent="0.4">
      <c r="A109" s="26">
        <v>2016</v>
      </c>
      <c r="B109" s="86" t="s">
        <v>266</v>
      </c>
      <c r="C109" s="67" t="s">
        <v>215</v>
      </c>
      <c r="D109" s="67" t="s">
        <v>219</v>
      </c>
      <c r="E109" s="87" t="s">
        <v>309</v>
      </c>
      <c r="F109" s="88">
        <v>0</v>
      </c>
      <c r="G109" s="98">
        <v>10000</v>
      </c>
      <c r="H109" s="97"/>
      <c r="I109" s="99"/>
      <c r="J109" s="86" t="s">
        <v>388</v>
      </c>
      <c r="K109" s="77" t="s">
        <v>307</v>
      </c>
      <c r="L109" s="27">
        <f t="shared" ref="L109" si="77">IF(AND(F109&gt;0)*(G109=0),1,0)</f>
        <v>0</v>
      </c>
      <c r="M109" s="28">
        <f t="shared" ref="M109" si="78">IF(L109=1,F109,0)</f>
        <v>0</v>
      </c>
      <c r="N109" s="27">
        <f t="shared" ref="N109" si="79">IF(AND(G109&gt;0)*(F109=0),1,0)</f>
        <v>1</v>
      </c>
      <c r="O109" s="28">
        <f t="shared" ref="O109" si="80">IF(N109=1,G109,0)</f>
        <v>10000</v>
      </c>
      <c r="P109" s="27">
        <f t="shared" ref="P109" si="81">IF(AND(F109=" ")*(G109=" "),0,IF(AND(F109&gt;0)*(G109&gt;0),1,0))</f>
        <v>0</v>
      </c>
      <c r="Q109" s="28">
        <f t="shared" ref="Q109" si="82">IF(P109=1,F109,0)</f>
        <v>0</v>
      </c>
      <c r="R109" s="28">
        <f t="shared" ref="R109" si="83">IF(P109=1,G109,0)</f>
        <v>0</v>
      </c>
      <c r="S109" s="27">
        <f t="shared" ref="S109" si="84">IF(AND(F109=0)*(G109=0),1,0)</f>
        <v>0</v>
      </c>
      <c r="T109" s="27">
        <f t="shared" ref="T109" si="85">IF(E109&gt;0,1,0)</f>
        <v>1</v>
      </c>
      <c r="U109" s="29">
        <v>0</v>
      </c>
      <c r="V109" s="30">
        <f t="shared" ref="V109" si="86">IF(F109&lt;&gt;0,0,1)</f>
        <v>1</v>
      </c>
      <c r="W109" s="31">
        <f t="shared" ref="W109" si="87">IF(F109&gt;0,0,1)</f>
        <v>1</v>
      </c>
      <c r="X109" s="30">
        <f t="shared" ref="X109" si="88">IF(G109&lt;&gt;0,0,1)</f>
        <v>0</v>
      </c>
      <c r="Y109" s="31">
        <f t="shared" ref="Y109" si="89">IF(G109&gt;0,0,1)</f>
        <v>0</v>
      </c>
      <c r="Z109" s="30">
        <f t="shared" ref="Z109" si="90">IF(E109=0,0,SUM(V109:Y109))</f>
        <v>2</v>
      </c>
      <c r="AA109" s="33">
        <f t="shared" ref="AA109" si="91">I109</f>
        <v>0</v>
      </c>
      <c r="AB109" s="60"/>
      <c r="AC109" s="60"/>
      <c r="AD109" s="60"/>
      <c r="AE109" s="60"/>
      <c r="AF109" s="60"/>
    </row>
    <row r="110" spans="1:32" s="34" customFormat="1" ht="34.200000000000003" customHeight="1" x14ac:dyDescent="0.4">
      <c r="A110" s="26">
        <v>2016</v>
      </c>
      <c r="B110" s="86" t="s">
        <v>266</v>
      </c>
      <c r="C110" s="67" t="s">
        <v>215</v>
      </c>
      <c r="D110" s="67" t="s">
        <v>219</v>
      </c>
      <c r="E110" s="87" t="s">
        <v>310</v>
      </c>
      <c r="F110" s="88">
        <v>0</v>
      </c>
      <c r="G110" s="98">
        <v>15000</v>
      </c>
      <c r="H110" s="97"/>
      <c r="I110" s="99"/>
      <c r="J110" s="86" t="s">
        <v>388</v>
      </c>
      <c r="K110" s="77" t="s">
        <v>307</v>
      </c>
      <c r="L110" s="27">
        <f t="shared" ref="L110:L111" si="92">IF(AND(F110&gt;0)*(G110=0),1,0)</f>
        <v>0</v>
      </c>
      <c r="M110" s="28">
        <f t="shared" ref="M110:M111" si="93">IF(L110=1,F110,0)</f>
        <v>0</v>
      </c>
      <c r="N110" s="27">
        <f t="shared" ref="N110:N111" si="94">IF(AND(G110&gt;0)*(F110=0),1,0)</f>
        <v>1</v>
      </c>
      <c r="O110" s="28">
        <f t="shared" ref="O110:O111" si="95">IF(N110=1,G110,0)</f>
        <v>15000</v>
      </c>
      <c r="P110" s="27">
        <f t="shared" ref="P110:P111" si="96">IF(AND(F110=" ")*(G110=" "),0,IF(AND(F110&gt;0)*(G110&gt;0),1,0))</f>
        <v>0</v>
      </c>
      <c r="Q110" s="28">
        <f t="shared" ref="Q110:Q111" si="97">IF(P110=1,F110,0)</f>
        <v>0</v>
      </c>
      <c r="R110" s="28">
        <f t="shared" ref="R110:R111" si="98">IF(P110=1,G110,0)</f>
        <v>0</v>
      </c>
      <c r="S110" s="27">
        <f t="shared" ref="S110:S111" si="99">IF(AND(F110=0)*(G110=0),1,0)</f>
        <v>0</v>
      </c>
      <c r="T110" s="27">
        <f t="shared" ref="T110:T111" si="100">IF(E110&gt;0,1,0)</f>
        <v>1</v>
      </c>
      <c r="U110" s="29">
        <v>0</v>
      </c>
      <c r="V110" s="30">
        <f t="shared" ref="V110:V111" si="101">IF(F110&lt;&gt;0,0,1)</f>
        <v>1</v>
      </c>
      <c r="W110" s="31">
        <f t="shared" ref="W110:W111" si="102">IF(F110&gt;0,0,1)</f>
        <v>1</v>
      </c>
      <c r="X110" s="30">
        <f t="shared" ref="X110:X111" si="103">IF(G110&lt;&gt;0,0,1)</f>
        <v>0</v>
      </c>
      <c r="Y110" s="31">
        <f t="shared" ref="Y110:Y111" si="104">IF(G110&gt;0,0,1)</f>
        <v>0</v>
      </c>
      <c r="Z110" s="30">
        <f t="shared" ref="Z110:Z111" si="105">IF(E110=0,0,SUM(V110:Y110))</f>
        <v>2</v>
      </c>
      <c r="AA110" s="33">
        <f t="shared" ref="AA110:AA111" si="106">I110</f>
        <v>0</v>
      </c>
      <c r="AB110" s="61"/>
      <c r="AC110" s="61"/>
      <c r="AD110" s="61"/>
      <c r="AE110" s="61"/>
      <c r="AF110" s="61"/>
    </row>
    <row r="111" spans="1:32" s="34" customFormat="1" ht="91.2" customHeight="1" x14ac:dyDescent="0.4">
      <c r="A111" s="26">
        <v>2016</v>
      </c>
      <c r="B111" s="86" t="s">
        <v>387</v>
      </c>
      <c r="C111" s="67" t="s">
        <v>215</v>
      </c>
      <c r="D111" s="67" t="s">
        <v>219</v>
      </c>
      <c r="E111" s="87" t="s">
        <v>305</v>
      </c>
      <c r="F111" s="89">
        <v>1000</v>
      </c>
      <c r="G111" s="98">
        <v>0</v>
      </c>
      <c r="H111" s="100"/>
      <c r="I111" s="99">
        <v>1000</v>
      </c>
      <c r="J111" s="86" t="s">
        <v>388</v>
      </c>
      <c r="K111" s="77" t="s">
        <v>306</v>
      </c>
      <c r="L111" s="27">
        <f t="shared" si="92"/>
        <v>1</v>
      </c>
      <c r="M111" s="28">
        <f t="shared" si="93"/>
        <v>1000</v>
      </c>
      <c r="N111" s="27">
        <f t="shared" si="94"/>
        <v>0</v>
      </c>
      <c r="O111" s="28">
        <f t="shared" si="95"/>
        <v>0</v>
      </c>
      <c r="P111" s="27">
        <f t="shared" si="96"/>
        <v>0</v>
      </c>
      <c r="Q111" s="28">
        <f t="shared" si="97"/>
        <v>0</v>
      </c>
      <c r="R111" s="28">
        <f t="shared" si="98"/>
        <v>0</v>
      </c>
      <c r="S111" s="27">
        <f t="shared" si="99"/>
        <v>0</v>
      </c>
      <c r="T111" s="27">
        <f t="shared" si="100"/>
        <v>1</v>
      </c>
      <c r="U111" s="29">
        <v>0</v>
      </c>
      <c r="V111" s="30">
        <f t="shared" si="101"/>
        <v>0</v>
      </c>
      <c r="W111" s="31">
        <f t="shared" si="102"/>
        <v>0</v>
      </c>
      <c r="X111" s="30">
        <f t="shared" si="103"/>
        <v>1</v>
      </c>
      <c r="Y111" s="31">
        <f t="shared" si="104"/>
        <v>1</v>
      </c>
      <c r="Z111" s="30">
        <f t="shared" si="105"/>
        <v>2</v>
      </c>
      <c r="AA111" s="33">
        <f t="shared" si="106"/>
        <v>1000</v>
      </c>
      <c r="AB111" s="64"/>
      <c r="AC111" s="64"/>
      <c r="AD111" s="64"/>
      <c r="AE111" s="64"/>
      <c r="AF111" s="64"/>
    </row>
    <row r="112" spans="1:32" s="34" customFormat="1" ht="15" customHeight="1" x14ac:dyDescent="0.4">
      <c r="A112" s="36"/>
      <c r="B112" s="36"/>
      <c r="C112" s="38"/>
      <c r="D112" s="38"/>
      <c r="E112" s="56"/>
      <c r="F112" s="105">
        <f>SUM(F73:F111)</f>
        <v>52530</v>
      </c>
      <c r="G112" s="103">
        <f>SUM(G73:G111)</f>
        <v>66000</v>
      </c>
      <c r="H112" s="57"/>
      <c r="I112" s="106">
        <v>35230</v>
      </c>
      <c r="J112" s="39"/>
      <c r="K112" s="59"/>
      <c r="L112" s="62">
        <f t="shared" ref="L112:U112" si="107">SUM(L73:L111)</f>
        <v>23</v>
      </c>
      <c r="M112" s="63">
        <f t="shared" si="107"/>
        <v>52530</v>
      </c>
      <c r="N112" s="62">
        <f t="shared" si="107"/>
        <v>4</v>
      </c>
      <c r="O112" s="63">
        <f t="shared" si="107"/>
        <v>66000</v>
      </c>
      <c r="P112" s="62">
        <f t="shared" si="107"/>
        <v>0</v>
      </c>
      <c r="Q112" s="63">
        <f t="shared" si="107"/>
        <v>0</v>
      </c>
      <c r="R112" s="63">
        <f t="shared" si="107"/>
        <v>0</v>
      </c>
      <c r="S112" s="62">
        <f t="shared" si="107"/>
        <v>12</v>
      </c>
      <c r="T112" s="62">
        <f t="shared" si="107"/>
        <v>39</v>
      </c>
      <c r="U112" s="29">
        <f t="shared" si="107"/>
        <v>0</v>
      </c>
      <c r="V112" s="59"/>
      <c r="W112" s="59"/>
      <c r="X112" s="41"/>
      <c r="Y112" s="42"/>
      <c r="Z112" s="41"/>
      <c r="AA112" s="43">
        <f>SUM(AA73:AA111)</f>
        <v>35230</v>
      </c>
      <c r="AB112" s="55"/>
      <c r="AC112" s="55"/>
      <c r="AD112" s="55"/>
      <c r="AE112" s="55"/>
      <c r="AF112" s="55"/>
    </row>
    <row r="113" spans="1:32" s="34" customFormat="1" ht="15" customHeight="1" x14ac:dyDescent="0.4">
      <c r="A113" s="36"/>
      <c r="B113" s="36"/>
      <c r="C113" s="38"/>
      <c r="D113" s="38"/>
      <c r="E113" s="56"/>
      <c r="F113" s="56"/>
      <c r="G113" s="56"/>
      <c r="H113" s="57"/>
      <c r="I113" s="58"/>
      <c r="J113" s="3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41"/>
      <c r="Y113" s="42"/>
      <c r="Z113" s="41"/>
      <c r="AA113" s="43"/>
      <c r="AB113" s="55"/>
      <c r="AC113" s="55"/>
      <c r="AD113" s="55"/>
      <c r="AE113" s="55"/>
      <c r="AF113" s="55"/>
    </row>
    <row r="114" spans="1:32" s="34" customFormat="1" ht="30.75" customHeight="1" x14ac:dyDescent="0.45">
      <c r="A114" s="18" t="s">
        <v>196</v>
      </c>
      <c r="B114" s="19" t="s">
        <v>197</v>
      </c>
      <c r="C114" s="20" t="s">
        <v>198</v>
      </c>
      <c r="D114" s="20" t="s">
        <v>199</v>
      </c>
      <c r="E114" s="20" t="s">
        <v>220</v>
      </c>
      <c r="F114" s="21" t="s">
        <v>200</v>
      </c>
      <c r="G114" s="22" t="s">
        <v>201</v>
      </c>
      <c r="H114" s="22" t="s">
        <v>221</v>
      </c>
      <c r="I114" s="23" t="s">
        <v>202</v>
      </c>
      <c r="J114" s="23" t="s">
        <v>391</v>
      </c>
      <c r="K114" s="20" t="s">
        <v>268</v>
      </c>
      <c r="L114" s="24" t="s">
        <v>203</v>
      </c>
      <c r="M114" s="24" t="s">
        <v>204</v>
      </c>
      <c r="N114" s="24" t="s">
        <v>205</v>
      </c>
      <c r="O114" s="24" t="s">
        <v>206</v>
      </c>
      <c r="P114" s="24" t="s">
        <v>207</v>
      </c>
      <c r="Q114" s="24" t="s">
        <v>208</v>
      </c>
      <c r="R114" s="24" t="s">
        <v>209</v>
      </c>
      <c r="S114" s="24" t="s">
        <v>210</v>
      </c>
      <c r="T114" s="24" t="s">
        <v>211</v>
      </c>
      <c r="U114" s="25" t="s">
        <v>212</v>
      </c>
      <c r="V114" s="121" t="s">
        <v>213</v>
      </c>
      <c r="W114" s="122"/>
      <c r="X114" s="122"/>
      <c r="Y114" s="122"/>
      <c r="Z114" s="123"/>
      <c r="AA114" s="22" t="s">
        <v>214</v>
      </c>
      <c r="AB114" s="60"/>
      <c r="AC114" s="60"/>
      <c r="AD114" s="60"/>
      <c r="AE114" s="60"/>
      <c r="AF114" s="60"/>
    </row>
    <row r="115" spans="1:32" s="34" customFormat="1" ht="43.2" customHeight="1" x14ac:dyDescent="0.4">
      <c r="A115" s="26">
        <v>2017</v>
      </c>
      <c r="B115" s="94" t="s">
        <v>311</v>
      </c>
      <c r="C115" s="67" t="s">
        <v>215</v>
      </c>
      <c r="D115" s="67" t="s">
        <v>219</v>
      </c>
      <c r="E115" s="87" t="s">
        <v>347</v>
      </c>
      <c r="F115" s="92">
        <v>0</v>
      </c>
      <c r="G115" s="93">
        <v>0</v>
      </c>
      <c r="H115" s="101" t="s">
        <v>447</v>
      </c>
      <c r="I115" s="99"/>
      <c r="J115" s="86" t="s">
        <v>388</v>
      </c>
      <c r="K115" s="77" t="s">
        <v>308</v>
      </c>
      <c r="L115" s="27">
        <f>IF(AND(F115&gt;0)*(G115=0),1,0)</f>
        <v>0</v>
      </c>
      <c r="M115" s="28">
        <f>IF(L115=1,F115,0)</f>
        <v>0</v>
      </c>
      <c r="N115" s="27">
        <f>IF(AND(G115&gt;0)*(F115=0),1,0)</f>
        <v>0</v>
      </c>
      <c r="O115" s="28">
        <f>IF(N115=1,G115,0)</f>
        <v>0</v>
      </c>
      <c r="P115" s="27">
        <f>IF(AND(F115=" ")*(G115=" "),0,IF(AND(F115&gt;0)*(G115&gt;0),1,0))</f>
        <v>0</v>
      </c>
      <c r="Q115" s="28">
        <f>IF(P115=1,F115,0)</f>
        <v>0</v>
      </c>
      <c r="R115" s="28">
        <f>IF(P115=1,G115,0)</f>
        <v>0</v>
      </c>
      <c r="S115" s="27">
        <f>IF(AND(F115=0)*(G115=0),1,0)</f>
        <v>1</v>
      </c>
      <c r="T115" s="27">
        <f>IF(E115&gt;0,1,0)</f>
        <v>1</v>
      </c>
      <c r="U115" s="29">
        <v>0</v>
      </c>
      <c r="V115" s="30">
        <f>IF(F115&lt;&gt;0,0,1)</f>
        <v>1</v>
      </c>
      <c r="W115" s="31">
        <f>IF(F115&gt;0,0,1)</f>
        <v>1</v>
      </c>
      <c r="X115" s="30">
        <f>IF(G115&lt;&gt;0,0,1)</f>
        <v>1</v>
      </c>
      <c r="Y115" s="31">
        <f>IF(G115&gt;0,0,1)</f>
        <v>1</v>
      </c>
      <c r="Z115" s="32">
        <f>IF(E115=0,0,SUM(V115:Y115))</f>
        <v>4</v>
      </c>
      <c r="AA115" s="33">
        <f>I115</f>
        <v>0</v>
      </c>
      <c r="AB115" s="60"/>
      <c r="AC115" s="60"/>
      <c r="AD115" s="60"/>
      <c r="AE115" s="60"/>
      <c r="AF115" s="60"/>
    </row>
    <row r="116" spans="1:32" s="34" customFormat="1" ht="50.4" customHeight="1" x14ac:dyDescent="0.4">
      <c r="A116" s="26">
        <v>2017</v>
      </c>
      <c r="B116" s="86" t="s">
        <v>312</v>
      </c>
      <c r="C116" s="67" t="s">
        <v>215</v>
      </c>
      <c r="D116" s="67" t="s">
        <v>219</v>
      </c>
      <c r="E116" s="87" t="s">
        <v>348</v>
      </c>
      <c r="F116" s="92">
        <v>0</v>
      </c>
      <c r="G116" s="93">
        <v>2500</v>
      </c>
      <c r="H116" s="100" t="s">
        <v>475</v>
      </c>
      <c r="I116" s="99"/>
      <c r="J116" s="86" t="s">
        <v>389</v>
      </c>
      <c r="K116" s="77" t="s">
        <v>307</v>
      </c>
      <c r="L116" s="27">
        <f t="shared" ref="L116:L154" si="108">IF(AND(F116&gt;0)*(G116=0),1,0)</f>
        <v>0</v>
      </c>
      <c r="M116" s="28">
        <f t="shared" ref="M116:M154" si="109">IF(L116=1,F116,0)</f>
        <v>0</v>
      </c>
      <c r="N116" s="27">
        <f t="shared" ref="N116:N154" si="110">IF(AND(G116&gt;0)*(F116=0),1,0)</f>
        <v>1</v>
      </c>
      <c r="O116" s="28">
        <f t="shared" ref="O116:O154" si="111">IF(N116=1,G116,0)</f>
        <v>2500</v>
      </c>
      <c r="P116" s="27">
        <f t="shared" ref="P116:P154" si="112">IF(AND(F116=" ")*(G116=" "),0,IF(AND(F116&gt;0)*(G116&gt;0),1,0))</f>
        <v>0</v>
      </c>
      <c r="Q116" s="28">
        <f t="shared" ref="Q116:Q154" si="113">IF(P116=1,F116,0)</f>
        <v>0</v>
      </c>
      <c r="R116" s="28">
        <f t="shared" ref="R116:R154" si="114">IF(P116=1,G116,0)</f>
        <v>0</v>
      </c>
      <c r="S116" s="27">
        <f t="shared" ref="S116:S154" si="115">IF(AND(F116=0)*(G116=0),1,0)</f>
        <v>0</v>
      </c>
      <c r="T116" s="27">
        <f t="shared" ref="T116:T154" si="116">IF(E116&gt;0,1,0)</f>
        <v>1</v>
      </c>
      <c r="U116" s="29">
        <v>0</v>
      </c>
      <c r="V116" s="30">
        <f t="shared" ref="V116:V154" si="117">IF(F116&lt;&gt;0,0,1)</f>
        <v>1</v>
      </c>
      <c r="W116" s="31">
        <f t="shared" ref="W116:W154" si="118">IF(F116&gt;0,0,1)</f>
        <v>1</v>
      </c>
      <c r="X116" s="30">
        <f t="shared" ref="X116:X154" si="119">IF(G116&lt;&gt;0,0,1)</f>
        <v>0</v>
      </c>
      <c r="Y116" s="31">
        <f t="shared" ref="Y116:Y154" si="120">IF(G116&gt;0,0,1)</f>
        <v>0</v>
      </c>
      <c r="Z116" s="32">
        <f t="shared" ref="Z116:Z154" si="121">IF(E116=0,0,SUM(V116:Y116))</f>
        <v>2</v>
      </c>
      <c r="AA116" s="33">
        <f t="shared" ref="AA116:AA154" si="122">I116</f>
        <v>0</v>
      </c>
      <c r="AB116" s="61"/>
      <c r="AC116" s="61"/>
      <c r="AD116" s="61"/>
      <c r="AE116" s="61"/>
      <c r="AF116" s="61"/>
    </row>
    <row r="117" spans="1:32" s="34" customFormat="1" ht="78.599999999999994" customHeight="1" x14ac:dyDescent="0.4">
      <c r="A117" s="26">
        <v>2017</v>
      </c>
      <c r="B117" s="94" t="s">
        <v>313</v>
      </c>
      <c r="C117" s="67" t="s">
        <v>215</v>
      </c>
      <c r="D117" s="67" t="s">
        <v>219</v>
      </c>
      <c r="E117" s="87" t="s">
        <v>349</v>
      </c>
      <c r="F117" s="92">
        <v>0</v>
      </c>
      <c r="G117" s="93">
        <v>0</v>
      </c>
      <c r="H117" s="100" t="s">
        <v>448</v>
      </c>
      <c r="I117" s="99"/>
      <c r="J117" s="86" t="s">
        <v>388</v>
      </c>
      <c r="K117" s="77" t="s">
        <v>308</v>
      </c>
      <c r="L117" s="27">
        <f t="shared" si="108"/>
        <v>0</v>
      </c>
      <c r="M117" s="28">
        <f t="shared" si="109"/>
        <v>0</v>
      </c>
      <c r="N117" s="27">
        <f t="shared" si="110"/>
        <v>0</v>
      </c>
      <c r="O117" s="28">
        <f t="shared" si="111"/>
        <v>0</v>
      </c>
      <c r="P117" s="27">
        <f t="shared" si="112"/>
        <v>0</v>
      </c>
      <c r="Q117" s="28">
        <f t="shared" si="113"/>
        <v>0</v>
      </c>
      <c r="R117" s="28">
        <f t="shared" si="114"/>
        <v>0</v>
      </c>
      <c r="S117" s="27">
        <f t="shared" si="115"/>
        <v>1</v>
      </c>
      <c r="T117" s="27">
        <f t="shared" si="116"/>
        <v>1</v>
      </c>
      <c r="U117" s="29">
        <v>0</v>
      </c>
      <c r="V117" s="30">
        <f t="shared" si="117"/>
        <v>1</v>
      </c>
      <c r="W117" s="31">
        <f t="shared" si="118"/>
        <v>1</v>
      </c>
      <c r="X117" s="30">
        <f t="shared" si="119"/>
        <v>1</v>
      </c>
      <c r="Y117" s="31">
        <f t="shared" si="120"/>
        <v>1</v>
      </c>
      <c r="Z117" s="32">
        <f t="shared" si="121"/>
        <v>4</v>
      </c>
      <c r="AA117" s="33">
        <f t="shared" si="122"/>
        <v>0</v>
      </c>
      <c r="AB117" s="61"/>
      <c r="AC117" s="61"/>
      <c r="AD117" s="61"/>
      <c r="AE117" s="61"/>
      <c r="AF117" s="61"/>
    </row>
    <row r="118" spans="1:32" s="34" customFormat="1" ht="15" customHeight="1" x14ac:dyDescent="0.4">
      <c r="A118" s="26">
        <v>2017</v>
      </c>
      <c r="B118" s="86" t="s">
        <v>314</v>
      </c>
      <c r="C118" s="67" t="s">
        <v>215</v>
      </c>
      <c r="D118" s="67" t="s">
        <v>219</v>
      </c>
      <c r="E118" s="87" t="s">
        <v>350</v>
      </c>
      <c r="F118" s="93">
        <v>976</v>
      </c>
      <c r="G118" s="93">
        <v>0</v>
      </c>
      <c r="H118" s="70"/>
      <c r="I118" s="99">
        <f t="shared" ref="I118:I154" si="123">IF(F118&lt;2000,F118,2000)</f>
        <v>976</v>
      </c>
      <c r="J118" s="86" t="s">
        <v>388</v>
      </c>
      <c r="K118" s="77" t="s">
        <v>306</v>
      </c>
      <c r="L118" s="27">
        <f t="shared" si="108"/>
        <v>1</v>
      </c>
      <c r="M118" s="28">
        <f t="shared" si="109"/>
        <v>976</v>
      </c>
      <c r="N118" s="27">
        <f t="shared" si="110"/>
        <v>0</v>
      </c>
      <c r="O118" s="28">
        <f t="shared" si="111"/>
        <v>0</v>
      </c>
      <c r="P118" s="27">
        <f t="shared" si="112"/>
        <v>0</v>
      </c>
      <c r="Q118" s="28">
        <f t="shared" si="113"/>
        <v>0</v>
      </c>
      <c r="R118" s="28">
        <f t="shared" si="114"/>
        <v>0</v>
      </c>
      <c r="S118" s="27">
        <f t="shared" si="115"/>
        <v>0</v>
      </c>
      <c r="T118" s="27">
        <f t="shared" si="116"/>
        <v>1</v>
      </c>
      <c r="U118" s="29">
        <v>0</v>
      </c>
      <c r="V118" s="30">
        <f t="shared" si="117"/>
        <v>0</v>
      </c>
      <c r="W118" s="31">
        <f t="shared" si="118"/>
        <v>0</v>
      </c>
      <c r="X118" s="30">
        <f t="shared" si="119"/>
        <v>1</v>
      </c>
      <c r="Y118" s="31">
        <f t="shared" si="120"/>
        <v>1</v>
      </c>
      <c r="Z118" s="32">
        <f t="shared" si="121"/>
        <v>2</v>
      </c>
      <c r="AA118" s="33">
        <f t="shared" si="122"/>
        <v>976</v>
      </c>
      <c r="AB118" s="61"/>
      <c r="AC118" s="61"/>
      <c r="AD118" s="61"/>
      <c r="AE118" s="61"/>
      <c r="AF118" s="61"/>
    </row>
    <row r="119" spans="1:32" s="34" customFormat="1" ht="88.2" customHeight="1" x14ac:dyDescent="0.4">
      <c r="A119" s="26">
        <v>2017</v>
      </c>
      <c r="B119" s="86" t="s">
        <v>315</v>
      </c>
      <c r="C119" s="67" t="s">
        <v>215</v>
      </c>
      <c r="D119" s="67" t="s">
        <v>219</v>
      </c>
      <c r="E119" s="87" t="s">
        <v>351</v>
      </c>
      <c r="F119" s="92">
        <v>0</v>
      </c>
      <c r="G119" s="93">
        <v>0</v>
      </c>
      <c r="H119" s="100" t="s">
        <v>450</v>
      </c>
      <c r="I119" s="99"/>
      <c r="J119" s="86" t="s">
        <v>388</v>
      </c>
      <c r="K119" s="77" t="s">
        <v>308</v>
      </c>
      <c r="L119" s="27">
        <f t="shared" si="108"/>
        <v>0</v>
      </c>
      <c r="M119" s="28">
        <f t="shared" si="109"/>
        <v>0</v>
      </c>
      <c r="N119" s="27">
        <f t="shared" si="110"/>
        <v>0</v>
      </c>
      <c r="O119" s="28">
        <f t="shared" si="111"/>
        <v>0</v>
      </c>
      <c r="P119" s="27">
        <f t="shared" si="112"/>
        <v>0</v>
      </c>
      <c r="Q119" s="28">
        <f t="shared" si="113"/>
        <v>0</v>
      </c>
      <c r="R119" s="28">
        <f t="shared" si="114"/>
        <v>0</v>
      </c>
      <c r="S119" s="27">
        <f t="shared" si="115"/>
        <v>1</v>
      </c>
      <c r="T119" s="27">
        <f t="shared" si="116"/>
        <v>1</v>
      </c>
      <c r="U119" s="29">
        <v>0</v>
      </c>
      <c r="V119" s="30">
        <f t="shared" si="117"/>
        <v>1</v>
      </c>
      <c r="W119" s="31">
        <f t="shared" si="118"/>
        <v>1</v>
      </c>
      <c r="X119" s="30">
        <f t="shared" si="119"/>
        <v>1</v>
      </c>
      <c r="Y119" s="31">
        <f t="shared" si="120"/>
        <v>1</v>
      </c>
      <c r="Z119" s="32">
        <f t="shared" si="121"/>
        <v>4</v>
      </c>
      <c r="AA119" s="33">
        <f t="shared" si="122"/>
        <v>0</v>
      </c>
      <c r="AB119" s="61"/>
      <c r="AC119" s="61"/>
      <c r="AD119" s="61"/>
      <c r="AE119" s="61"/>
      <c r="AF119" s="61"/>
    </row>
    <row r="120" spans="1:32" s="34" customFormat="1" ht="89.4" customHeight="1" x14ac:dyDescent="0.4">
      <c r="A120" s="26">
        <v>2017</v>
      </c>
      <c r="B120" s="94" t="s">
        <v>316</v>
      </c>
      <c r="C120" s="67" t="s">
        <v>215</v>
      </c>
      <c r="D120" s="67" t="s">
        <v>219</v>
      </c>
      <c r="E120" s="87" t="s">
        <v>352</v>
      </c>
      <c r="F120" s="92">
        <v>0</v>
      </c>
      <c r="G120" s="93">
        <v>0</v>
      </c>
      <c r="H120" s="100" t="s">
        <v>476</v>
      </c>
      <c r="I120" s="99"/>
      <c r="J120" s="86" t="s">
        <v>388</v>
      </c>
      <c r="K120" s="77" t="s">
        <v>308</v>
      </c>
      <c r="L120" s="27">
        <f t="shared" si="108"/>
        <v>0</v>
      </c>
      <c r="M120" s="28">
        <f t="shared" si="109"/>
        <v>0</v>
      </c>
      <c r="N120" s="27">
        <f t="shared" si="110"/>
        <v>0</v>
      </c>
      <c r="O120" s="28">
        <f t="shared" si="111"/>
        <v>0</v>
      </c>
      <c r="P120" s="27">
        <f t="shared" si="112"/>
        <v>0</v>
      </c>
      <c r="Q120" s="28">
        <f t="shared" si="113"/>
        <v>0</v>
      </c>
      <c r="R120" s="28">
        <f t="shared" si="114"/>
        <v>0</v>
      </c>
      <c r="S120" s="27">
        <f t="shared" si="115"/>
        <v>1</v>
      </c>
      <c r="T120" s="27">
        <f t="shared" si="116"/>
        <v>1</v>
      </c>
      <c r="U120" s="29">
        <v>0</v>
      </c>
      <c r="V120" s="30">
        <f t="shared" si="117"/>
        <v>1</v>
      </c>
      <c r="W120" s="31">
        <f t="shared" si="118"/>
        <v>1</v>
      </c>
      <c r="X120" s="30">
        <f t="shared" si="119"/>
        <v>1</v>
      </c>
      <c r="Y120" s="31">
        <f t="shared" si="120"/>
        <v>1</v>
      </c>
      <c r="Z120" s="32">
        <f t="shared" si="121"/>
        <v>4</v>
      </c>
      <c r="AA120" s="33">
        <f t="shared" si="122"/>
        <v>0</v>
      </c>
      <c r="AB120" s="61"/>
      <c r="AC120" s="61"/>
      <c r="AD120" s="61"/>
      <c r="AE120" s="61"/>
      <c r="AF120" s="61"/>
    </row>
    <row r="121" spans="1:32" s="34" customFormat="1" ht="70.8" customHeight="1" x14ac:dyDescent="0.4">
      <c r="A121" s="26">
        <v>2017</v>
      </c>
      <c r="B121" s="94" t="s">
        <v>317</v>
      </c>
      <c r="C121" s="67" t="s">
        <v>215</v>
      </c>
      <c r="D121" s="67" t="s">
        <v>219</v>
      </c>
      <c r="E121" s="87" t="s">
        <v>353</v>
      </c>
      <c r="F121" s="93">
        <v>5000</v>
      </c>
      <c r="G121" s="93">
        <v>0</v>
      </c>
      <c r="H121" s="100" t="s">
        <v>451</v>
      </c>
      <c r="I121" s="99">
        <f t="shared" si="123"/>
        <v>2000</v>
      </c>
      <c r="J121" s="86" t="s">
        <v>388</v>
      </c>
      <c r="K121" s="77" t="s">
        <v>306</v>
      </c>
      <c r="L121" s="27">
        <f t="shared" si="108"/>
        <v>1</v>
      </c>
      <c r="M121" s="28">
        <f t="shared" si="109"/>
        <v>5000</v>
      </c>
      <c r="N121" s="27">
        <f t="shared" si="110"/>
        <v>0</v>
      </c>
      <c r="O121" s="28">
        <f t="shared" si="111"/>
        <v>0</v>
      </c>
      <c r="P121" s="27">
        <f t="shared" si="112"/>
        <v>0</v>
      </c>
      <c r="Q121" s="28">
        <f t="shared" si="113"/>
        <v>0</v>
      </c>
      <c r="R121" s="28">
        <f t="shared" si="114"/>
        <v>0</v>
      </c>
      <c r="S121" s="27">
        <f t="shared" si="115"/>
        <v>0</v>
      </c>
      <c r="T121" s="27">
        <f t="shared" si="116"/>
        <v>1</v>
      </c>
      <c r="U121" s="29">
        <v>0</v>
      </c>
      <c r="V121" s="30">
        <f t="shared" si="117"/>
        <v>0</v>
      </c>
      <c r="W121" s="31">
        <f t="shared" si="118"/>
        <v>0</v>
      </c>
      <c r="X121" s="30">
        <f t="shared" si="119"/>
        <v>1</v>
      </c>
      <c r="Y121" s="31">
        <f t="shared" si="120"/>
        <v>1</v>
      </c>
      <c r="Z121" s="32">
        <f t="shared" si="121"/>
        <v>2</v>
      </c>
      <c r="AA121" s="33">
        <f t="shared" si="122"/>
        <v>2000</v>
      </c>
      <c r="AB121" s="61"/>
      <c r="AC121" s="61"/>
      <c r="AD121" s="61"/>
      <c r="AE121" s="61"/>
      <c r="AF121" s="61"/>
    </row>
    <row r="122" spans="1:32" s="34" customFormat="1" ht="70.8" customHeight="1" x14ac:dyDescent="0.4">
      <c r="A122" s="26">
        <v>2017</v>
      </c>
      <c r="B122" s="94" t="s">
        <v>318</v>
      </c>
      <c r="C122" s="67" t="s">
        <v>215</v>
      </c>
      <c r="D122" s="67" t="s">
        <v>219</v>
      </c>
      <c r="E122" s="87" t="s">
        <v>354</v>
      </c>
      <c r="F122" s="93">
        <v>3900</v>
      </c>
      <c r="G122" s="93">
        <v>0</v>
      </c>
      <c r="H122" s="70" t="s">
        <v>453</v>
      </c>
      <c r="I122" s="99">
        <f t="shared" si="123"/>
        <v>2000</v>
      </c>
      <c r="J122" s="86" t="s">
        <v>390</v>
      </c>
      <c r="K122" s="77" t="s">
        <v>306</v>
      </c>
      <c r="L122" s="27">
        <f t="shared" si="108"/>
        <v>1</v>
      </c>
      <c r="M122" s="28">
        <f t="shared" si="109"/>
        <v>3900</v>
      </c>
      <c r="N122" s="27">
        <f t="shared" si="110"/>
        <v>0</v>
      </c>
      <c r="O122" s="28">
        <f t="shared" si="111"/>
        <v>0</v>
      </c>
      <c r="P122" s="27">
        <f t="shared" si="112"/>
        <v>0</v>
      </c>
      <c r="Q122" s="28">
        <f t="shared" si="113"/>
        <v>0</v>
      </c>
      <c r="R122" s="28">
        <f t="shared" si="114"/>
        <v>0</v>
      </c>
      <c r="S122" s="27">
        <f t="shared" si="115"/>
        <v>0</v>
      </c>
      <c r="T122" s="27">
        <f t="shared" si="116"/>
        <v>1</v>
      </c>
      <c r="U122" s="29">
        <v>0</v>
      </c>
      <c r="V122" s="30">
        <f t="shared" si="117"/>
        <v>0</v>
      </c>
      <c r="W122" s="31">
        <f t="shared" si="118"/>
        <v>0</v>
      </c>
      <c r="X122" s="30">
        <f t="shared" si="119"/>
        <v>1</v>
      </c>
      <c r="Y122" s="31">
        <f t="shared" si="120"/>
        <v>1</v>
      </c>
      <c r="Z122" s="32">
        <f t="shared" si="121"/>
        <v>2</v>
      </c>
      <c r="AA122" s="33">
        <f t="shared" si="122"/>
        <v>2000</v>
      </c>
      <c r="AB122" s="61"/>
      <c r="AC122" s="61"/>
      <c r="AD122" s="61"/>
      <c r="AE122" s="61"/>
      <c r="AF122" s="61"/>
    </row>
    <row r="123" spans="1:32" s="34" customFormat="1" ht="49.8" customHeight="1" x14ac:dyDescent="0.4">
      <c r="A123" s="26">
        <v>2017</v>
      </c>
      <c r="B123" s="94" t="s">
        <v>319</v>
      </c>
      <c r="C123" s="67" t="s">
        <v>215</v>
      </c>
      <c r="D123" s="67" t="s">
        <v>219</v>
      </c>
      <c r="E123" s="87" t="s">
        <v>355</v>
      </c>
      <c r="F123" s="92">
        <v>0</v>
      </c>
      <c r="G123" s="93">
        <v>0</v>
      </c>
      <c r="H123" s="100" t="s">
        <v>452</v>
      </c>
      <c r="I123" s="99"/>
      <c r="J123" s="86" t="s">
        <v>388</v>
      </c>
      <c r="K123" s="77" t="s">
        <v>308</v>
      </c>
      <c r="L123" s="27">
        <f t="shared" si="108"/>
        <v>0</v>
      </c>
      <c r="M123" s="28">
        <f t="shared" si="109"/>
        <v>0</v>
      </c>
      <c r="N123" s="27">
        <f t="shared" si="110"/>
        <v>0</v>
      </c>
      <c r="O123" s="28">
        <f t="shared" si="111"/>
        <v>0</v>
      </c>
      <c r="P123" s="27">
        <f t="shared" si="112"/>
        <v>0</v>
      </c>
      <c r="Q123" s="28">
        <f t="shared" si="113"/>
        <v>0</v>
      </c>
      <c r="R123" s="28">
        <f t="shared" si="114"/>
        <v>0</v>
      </c>
      <c r="S123" s="27">
        <f t="shared" si="115"/>
        <v>1</v>
      </c>
      <c r="T123" s="27">
        <f t="shared" si="116"/>
        <v>1</v>
      </c>
      <c r="U123" s="29">
        <v>0</v>
      </c>
      <c r="V123" s="30">
        <f t="shared" si="117"/>
        <v>1</v>
      </c>
      <c r="W123" s="31">
        <f t="shared" si="118"/>
        <v>1</v>
      </c>
      <c r="X123" s="30">
        <f t="shared" si="119"/>
        <v>1</v>
      </c>
      <c r="Y123" s="31">
        <f t="shared" si="120"/>
        <v>1</v>
      </c>
      <c r="Z123" s="32">
        <f t="shared" si="121"/>
        <v>4</v>
      </c>
      <c r="AA123" s="33">
        <f t="shared" si="122"/>
        <v>0</v>
      </c>
      <c r="AB123" s="61"/>
      <c r="AC123" s="61"/>
      <c r="AD123" s="61"/>
      <c r="AE123" s="61"/>
      <c r="AF123" s="61"/>
    </row>
    <row r="124" spans="1:32" s="34" customFormat="1" ht="77.400000000000006" customHeight="1" x14ac:dyDescent="0.4">
      <c r="A124" s="26">
        <v>2017</v>
      </c>
      <c r="B124" s="94" t="s">
        <v>320</v>
      </c>
      <c r="C124" s="67" t="s">
        <v>215</v>
      </c>
      <c r="D124" s="67" t="s">
        <v>219</v>
      </c>
      <c r="E124" s="87" t="s">
        <v>356</v>
      </c>
      <c r="F124" s="93">
        <v>2000</v>
      </c>
      <c r="G124" s="93">
        <v>0</v>
      </c>
      <c r="H124" s="100" t="s">
        <v>454</v>
      </c>
      <c r="I124" s="99">
        <f t="shared" si="123"/>
        <v>2000</v>
      </c>
      <c r="J124" s="86" t="s">
        <v>388</v>
      </c>
      <c r="K124" s="77" t="s">
        <v>306</v>
      </c>
      <c r="L124" s="27">
        <f t="shared" si="108"/>
        <v>1</v>
      </c>
      <c r="M124" s="28">
        <f t="shared" si="109"/>
        <v>2000</v>
      </c>
      <c r="N124" s="27">
        <f t="shared" si="110"/>
        <v>0</v>
      </c>
      <c r="O124" s="28">
        <f t="shared" si="111"/>
        <v>0</v>
      </c>
      <c r="P124" s="27">
        <f t="shared" si="112"/>
        <v>0</v>
      </c>
      <c r="Q124" s="28">
        <f t="shared" si="113"/>
        <v>0</v>
      </c>
      <c r="R124" s="28">
        <f t="shared" si="114"/>
        <v>0</v>
      </c>
      <c r="S124" s="27">
        <f t="shared" si="115"/>
        <v>0</v>
      </c>
      <c r="T124" s="27">
        <f t="shared" si="116"/>
        <v>1</v>
      </c>
      <c r="U124" s="29">
        <v>0</v>
      </c>
      <c r="V124" s="30">
        <f t="shared" si="117"/>
        <v>0</v>
      </c>
      <c r="W124" s="31">
        <f t="shared" si="118"/>
        <v>0</v>
      </c>
      <c r="X124" s="30">
        <f t="shared" si="119"/>
        <v>1</v>
      </c>
      <c r="Y124" s="31">
        <f t="shared" si="120"/>
        <v>1</v>
      </c>
      <c r="Z124" s="32">
        <f t="shared" si="121"/>
        <v>2</v>
      </c>
      <c r="AA124" s="33">
        <f t="shared" si="122"/>
        <v>2000</v>
      </c>
      <c r="AB124" s="61"/>
      <c r="AC124" s="61"/>
      <c r="AD124" s="61"/>
      <c r="AE124" s="61"/>
      <c r="AF124" s="61"/>
    </row>
    <row r="125" spans="1:32" s="34" customFormat="1" ht="41.4" customHeight="1" x14ac:dyDescent="0.4">
      <c r="A125" s="26">
        <v>2017</v>
      </c>
      <c r="B125" s="94" t="s">
        <v>321</v>
      </c>
      <c r="C125" s="67" t="s">
        <v>215</v>
      </c>
      <c r="D125" s="67" t="s">
        <v>219</v>
      </c>
      <c r="E125" s="87" t="s">
        <v>357</v>
      </c>
      <c r="F125" s="92">
        <v>0</v>
      </c>
      <c r="G125" s="93">
        <v>8000</v>
      </c>
      <c r="H125" s="100" t="s">
        <v>457</v>
      </c>
      <c r="I125" s="99"/>
      <c r="J125" s="86" t="s">
        <v>388</v>
      </c>
      <c r="K125" s="77" t="s">
        <v>307</v>
      </c>
      <c r="L125" s="27">
        <f t="shared" si="108"/>
        <v>0</v>
      </c>
      <c r="M125" s="28">
        <f t="shared" si="109"/>
        <v>0</v>
      </c>
      <c r="N125" s="27">
        <f t="shared" si="110"/>
        <v>1</v>
      </c>
      <c r="O125" s="28">
        <f t="shared" si="111"/>
        <v>8000</v>
      </c>
      <c r="P125" s="27">
        <f t="shared" si="112"/>
        <v>0</v>
      </c>
      <c r="Q125" s="28">
        <f t="shared" si="113"/>
        <v>0</v>
      </c>
      <c r="R125" s="28">
        <f t="shared" si="114"/>
        <v>0</v>
      </c>
      <c r="S125" s="27">
        <f t="shared" si="115"/>
        <v>0</v>
      </c>
      <c r="T125" s="27">
        <f t="shared" si="116"/>
        <v>1</v>
      </c>
      <c r="U125" s="29">
        <v>0</v>
      </c>
      <c r="V125" s="30">
        <f t="shared" si="117"/>
        <v>1</v>
      </c>
      <c r="W125" s="31">
        <f t="shared" si="118"/>
        <v>1</v>
      </c>
      <c r="X125" s="30">
        <f t="shared" si="119"/>
        <v>0</v>
      </c>
      <c r="Y125" s="31">
        <f t="shared" si="120"/>
        <v>0</v>
      </c>
      <c r="Z125" s="32">
        <f t="shared" si="121"/>
        <v>2</v>
      </c>
      <c r="AA125" s="33">
        <f t="shared" si="122"/>
        <v>0</v>
      </c>
      <c r="AB125" s="61"/>
      <c r="AC125" s="61"/>
      <c r="AD125" s="61"/>
      <c r="AE125" s="61"/>
      <c r="AF125" s="61"/>
    </row>
    <row r="126" spans="1:32" s="34" customFormat="1" ht="31.2" customHeight="1" x14ac:dyDescent="0.4">
      <c r="A126" s="26">
        <v>2017</v>
      </c>
      <c r="B126" s="94" t="s">
        <v>320</v>
      </c>
      <c r="C126" s="67" t="s">
        <v>215</v>
      </c>
      <c r="D126" s="67" t="s">
        <v>219</v>
      </c>
      <c r="E126" s="87" t="s">
        <v>358</v>
      </c>
      <c r="F126" s="92">
        <v>0</v>
      </c>
      <c r="G126" s="93">
        <v>0</v>
      </c>
      <c r="H126" s="100" t="s">
        <v>455</v>
      </c>
      <c r="I126" s="99"/>
      <c r="J126" s="86" t="s">
        <v>388</v>
      </c>
      <c r="K126" s="77" t="s">
        <v>308</v>
      </c>
      <c r="L126" s="27">
        <f t="shared" si="108"/>
        <v>0</v>
      </c>
      <c r="M126" s="28">
        <f t="shared" si="109"/>
        <v>0</v>
      </c>
      <c r="N126" s="27">
        <f t="shared" si="110"/>
        <v>0</v>
      </c>
      <c r="O126" s="28">
        <f t="shared" si="111"/>
        <v>0</v>
      </c>
      <c r="P126" s="27">
        <f t="shared" si="112"/>
        <v>0</v>
      </c>
      <c r="Q126" s="28">
        <f t="shared" si="113"/>
        <v>0</v>
      </c>
      <c r="R126" s="28">
        <f t="shared" si="114"/>
        <v>0</v>
      </c>
      <c r="S126" s="27">
        <f t="shared" si="115"/>
        <v>1</v>
      </c>
      <c r="T126" s="27">
        <f t="shared" si="116"/>
        <v>1</v>
      </c>
      <c r="U126" s="29">
        <v>0</v>
      </c>
      <c r="V126" s="30">
        <f t="shared" si="117"/>
        <v>1</v>
      </c>
      <c r="W126" s="31">
        <f t="shared" si="118"/>
        <v>1</v>
      </c>
      <c r="X126" s="30">
        <f t="shared" si="119"/>
        <v>1</v>
      </c>
      <c r="Y126" s="31">
        <f t="shared" si="120"/>
        <v>1</v>
      </c>
      <c r="Z126" s="32">
        <f t="shared" si="121"/>
        <v>4</v>
      </c>
      <c r="AA126" s="33">
        <f t="shared" si="122"/>
        <v>0</v>
      </c>
      <c r="AB126" s="61"/>
      <c r="AC126" s="61"/>
      <c r="AD126" s="61"/>
      <c r="AE126" s="61"/>
      <c r="AF126" s="61"/>
    </row>
    <row r="127" spans="1:32" s="34" customFormat="1" ht="121.8" customHeight="1" x14ac:dyDescent="0.4">
      <c r="A127" s="26">
        <v>2017</v>
      </c>
      <c r="B127" s="94" t="s">
        <v>322</v>
      </c>
      <c r="C127" s="67" t="s">
        <v>215</v>
      </c>
      <c r="D127" s="67" t="s">
        <v>219</v>
      </c>
      <c r="E127" s="87" t="s">
        <v>359</v>
      </c>
      <c r="F127" s="92">
        <v>0</v>
      </c>
      <c r="G127" s="93">
        <v>5000</v>
      </c>
      <c r="H127" s="100" t="s">
        <v>458</v>
      </c>
      <c r="I127" s="99"/>
      <c r="J127" s="86" t="s">
        <v>390</v>
      </c>
      <c r="K127" s="77" t="s">
        <v>307</v>
      </c>
      <c r="L127" s="27">
        <f t="shared" si="108"/>
        <v>0</v>
      </c>
      <c r="M127" s="28">
        <f t="shared" si="109"/>
        <v>0</v>
      </c>
      <c r="N127" s="27">
        <f t="shared" si="110"/>
        <v>1</v>
      </c>
      <c r="O127" s="28">
        <f t="shared" si="111"/>
        <v>5000</v>
      </c>
      <c r="P127" s="27">
        <f t="shared" si="112"/>
        <v>0</v>
      </c>
      <c r="Q127" s="28">
        <f t="shared" si="113"/>
        <v>0</v>
      </c>
      <c r="R127" s="28">
        <f t="shared" si="114"/>
        <v>0</v>
      </c>
      <c r="S127" s="27">
        <f t="shared" si="115"/>
        <v>0</v>
      </c>
      <c r="T127" s="27">
        <f t="shared" si="116"/>
        <v>1</v>
      </c>
      <c r="U127" s="29">
        <v>0</v>
      </c>
      <c r="V127" s="30">
        <f t="shared" si="117"/>
        <v>1</v>
      </c>
      <c r="W127" s="31">
        <f t="shared" si="118"/>
        <v>1</v>
      </c>
      <c r="X127" s="30">
        <f t="shared" si="119"/>
        <v>0</v>
      </c>
      <c r="Y127" s="31">
        <f t="shared" si="120"/>
        <v>0</v>
      </c>
      <c r="Z127" s="32">
        <f t="shared" si="121"/>
        <v>2</v>
      </c>
      <c r="AA127" s="33">
        <f t="shared" si="122"/>
        <v>0</v>
      </c>
      <c r="AB127" s="61"/>
      <c r="AC127" s="61"/>
      <c r="AD127" s="61"/>
      <c r="AE127" s="61"/>
      <c r="AF127" s="61"/>
    </row>
    <row r="128" spans="1:32" s="34" customFormat="1" ht="50.4" customHeight="1" x14ac:dyDescent="0.4">
      <c r="A128" s="26">
        <v>2017</v>
      </c>
      <c r="B128" s="94" t="s">
        <v>323</v>
      </c>
      <c r="C128" s="67" t="s">
        <v>215</v>
      </c>
      <c r="D128" s="67" t="s">
        <v>219</v>
      </c>
      <c r="E128" s="87" t="s">
        <v>360</v>
      </c>
      <c r="F128" s="92">
        <v>0</v>
      </c>
      <c r="G128" s="93">
        <v>8500</v>
      </c>
      <c r="H128" s="100" t="s">
        <v>456</v>
      </c>
      <c r="I128" s="99"/>
      <c r="J128" s="86" t="s">
        <v>388</v>
      </c>
      <c r="K128" s="77" t="s">
        <v>307</v>
      </c>
      <c r="L128" s="27">
        <f t="shared" si="108"/>
        <v>0</v>
      </c>
      <c r="M128" s="28">
        <f t="shared" si="109"/>
        <v>0</v>
      </c>
      <c r="N128" s="27">
        <f t="shared" si="110"/>
        <v>1</v>
      </c>
      <c r="O128" s="28">
        <f t="shared" si="111"/>
        <v>8500</v>
      </c>
      <c r="P128" s="27">
        <f t="shared" si="112"/>
        <v>0</v>
      </c>
      <c r="Q128" s="28">
        <f t="shared" si="113"/>
        <v>0</v>
      </c>
      <c r="R128" s="28">
        <f t="shared" si="114"/>
        <v>0</v>
      </c>
      <c r="S128" s="27">
        <f t="shared" si="115"/>
        <v>0</v>
      </c>
      <c r="T128" s="27">
        <f t="shared" si="116"/>
        <v>1</v>
      </c>
      <c r="U128" s="29">
        <v>0</v>
      </c>
      <c r="V128" s="30">
        <f t="shared" si="117"/>
        <v>1</v>
      </c>
      <c r="W128" s="31">
        <f t="shared" si="118"/>
        <v>1</v>
      </c>
      <c r="X128" s="30">
        <f t="shared" si="119"/>
        <v>0</v>
      </c>
      <c r="Y128" s="31">
        <f t="shared" si="120"/>
        <v>0</v>
      </c>
      <c r="Z128" s="32">
        <f t="shared" si="121"/>
        <v>2</v>
      </c>
      <c r="AA128" s="33">
        <f t="shared" si="122"/>
        <v>0</v>
      </c>
      <c r="AB128" s="61"/>
      <c r="AC128" s="61"/>
      <c r="AD128" s="61"/>
      <c r="AE128" s="61"/>
      <c r="AF128" s="61"/>
    </row>
    <row r="129" spans="1:32" s="34" customFormat="1" ht="77.400000000000006" customHeight="1" x14ac:dyDescent="0.4">
      <c r="A129" s="26">
        <v>2017</v>
      </c>
      <c r="B129" s="94" t="s">
        <v>324</v>
      </c>
      <c r="C129" s="67" t="s">
        <v>215</v>
      </c>
      <c r="D129" s="67" t="s">
        <v>219</v>
      </c>
      <c r="E129" s="87" t="s">
        <v>361</v>
      </c>
      <c r="F129" s="92">
        <v>0</v>
      </c>
      <c r="G129" s="93">
        <v>4000</v>
      </c>
      <c r="H129" s="100" t="s">
        <v>463</v>
      </c>
      <c r="I129" s="99"/>
      <c r="J129" s="86" t="s">
        <v>388</v>
      </c>
      <c r="K129" s="77" t="s">
        <v>307</v>
      </c>
      <c r="L129" s="27">
        <f t="shared" si="108"/>
        <v>0</v>
      </c>
      <c r="M129" s="28">
        <f t="shared" si="109"/>
        <v>0</v>
      </c>
      <c r="N129" s="27">
        <f t="shared" si="110"/>
        <v>1</v>
      </c>
      <c r="O129" s="28">
        <f t="shared" si="111"/>
        <v>4000</v>
      </c>
      <c r="P129" s="27">
        <f t="shared" si="112"/>
        <v>0</v>
      </c>
      <c r="Q129" s="28">
        <f t="shared" si="113"/>
        <v>0</v>
      </c>
      <c r="R129" s="28">
        <f t="shared" si="114"/>
        <v>0</v>
      </c>
      <c r="S129" s="27">
        <f t="shared" si="115"/>
        <v>0</v>
      </c>
      <c r="T129" s="27">
        <f t="shared" si="116"/>
        <v>1</v>
      </c>
      <c r="U129" s="29">
        <v>0</v>
      </c>
      <c r="V129" s="30">
        <f t="shared" si="117"/>
        <v>1</v>
      </c>
      <c r="W129" s="31">
        <f t="shared" si="118"/>
        <v>1</v>
      </c>
      <c r="X129" s="30">
        <f t="shared" si="119"/>
        <v>0</v>
      </c>
      <c r="Y129" s="31">
        <f t="shared" si="120"/>
        <v>0</v>
      </c>
      <c r="Z129" s="32">
        <f t="shared" si="121"/>
        <v>2</v>
      </c>
      <c r="AA129" s="33">
        <f t="shared" si="122"/>
        <v>0</v>
      </c>
      <c r="AB129" s="61"/>
      <c r="AC129" s="61"/>
      <c r="AD129" s="61"/>
      <c r="AE129" s="61"/>
      <c r="AF129" s="61"/>
    </row>
    <row r="130" spans="1:32" s="34" customFormat="1" ht="70.8" customHeight="1" x14ac:dyDescent="0.4">
      <c r="A130" s="26">
        <v>2017</v>
      </c>
      <c r="B130" s="86" t="s">
        <v>325</v>
      </c>
      <c r="C130" s="67" t="s">
        <v>215</v>
      </c>
      <c r="D130" s="67" t="s">
        <v>219</v>
      </c>
      <c r="E130" s="87" t="s">
        <v>362</v>
      </c>
      <c r="F130" s="92">
        <v>0</v>
      </c>
      <c r="G130" s="93">
        <v>0</v>
      </c>
      <c r="H130" s="70"/>
      <c r="I130" s="99"/>
      <c r="J130" s="86" t="s">
        <v>388</v>
      </c>
      <c r="K130" s="77" t="s">
        <v>308</v>
      </c>
      <c r="L130" s="27">
        <f t="shared" si="108"/>
        <v>0</v>
      </c>
      <c r="M130" s="28">
        <f t="shared" si="109"/>
        <v>0</v>
      </c>
      <c r="N130" s="27">
        <f t="shared" si="110"/>
        <v>0</v>
      </c>
      <c r="O130" s="28">
        <f t="shared" si="111"/>
        <v>0</v>
      </c>
      <c r="P130" s="27">
        <f t="shared" si="112"/>
        <v>0</v>
      </c>
      <c r="Q130" s="28">
        <f t="shared" si="113"/>
        <v>0</v>
      </c>
      <c r="R130" s="28">
        <f t="shared" si="114"/>
        <v>0</v>
      </c>
      <c r="S130" s="27">
        <f t="shared" si="115"/>
        <v>1</v>
      </c>
      <c r="T130" s="27">
        <f t="shared" si="116"/>
        <v>1</v>
      </c>
      <c r="U130" s="29">
        <v>0</v>
      </c>
      <c r="V130" s="30">
        <f t="shared" si="117"/>
        <v>1</v>
      </c>
      <c r="W130" s="31">
        <f t="shared" si="118"/>
        <v>1</v>
      </c>
      <c r="X130" s="30">
        <f t="shared" si="119"/>
        <v>1</v>
      </c>
      <c r="Y130" s="31">
        <f t="shared" si="120"/>
        <v>1</v>
      </c>
      <c r="Z130" s="32">
        <f t="shared" si="121"/>
        <v>4</v>
      </c>
      <c r="AA130" s="33">
        <f t="shared" si="122"/>
        <v>0</v>
      </c>
      <c r="AB130" s="61"/>
      <c r="AC130" s="61"/>
      <c r="AD130" s="61"/>
      <c r="AE130" s="61"/>
      <c r="AF130" s="61"/>
    </row>
    <row r="131" spans="1:32" s="34" customFormat="1" ht="35.4" customHeight="1" x14ac:dyDescent="0.4">
      <c r="A131" s="26">
        <v>2017</v>
      </c>
      <c r="B131" s="86" t="s">
        <v>326</v>
      </c>
      <c r="C131" s="67" t="s">
        <v>215</v>
      </c>
      <c r="D131" s="67" t="s">
        <v>219</v>
      </c>
      <c r="E131" s="87" t="s">
        <v>363</v>
      </c>
      <c r="F131" s="92">
        <v>0</v>
      </c>
      <c r="G131" s="93">
        <v>6500</v>
      </c>
      <c r="H131" s="100"/>
      <c r="I131" s="99"/>
      <c r="J131" s="86" t="s">
        <v>388</v>
      </c>
      <c r="K131" s="77" t="s">
        <v>307</v>
      </c>
      <c r="L131" s="27">
        <f t="shared" si="108"/>
        <v>0</v>
      </c>
      <c r="M131" s="28">
        <f t="shared" si="109"/>
        <v>0</v>
      </c>
      <c r="N131" s="27">
        <f t="shared" si="110"/>
        <v>1</v>
      </c>
      <c r="O131" s="28">
        <f t="shared" si="111"/>
        <v>6500</v>
      </c>
      <c r="P131" s="27">
        <f t="shared" si="112"/>
        <v>0</v>
      </c>
      <c r="Q131" s="28">
        <f t="shared" si="113"/>
        <v>0</v>
      </c>
      <c r="R131" s="28">
        <f t="shared" si="114"/>
        <v>0</v>
      </c>
      <c r="S131" s="27">
        <f t="shared" si="115"/>
        <v>0</v>
      </c>
      <c r="T131" s="27">
        <f t="shared" si="116"/>
        <v>1</v>
      </c>
      <c r="U131" s="29">
        <v>0</v>
      </c>
      <c r="V131" s="30">
        <f t="shared" si="117"/>
        <v>1</v>
      </c>
      <c r="W131" s="31">
        <f t="shared" si="118"/>
        <v>1</v>
      </c>
      <c r="X131" s="30">
        <f t="shared" si="119"/>
        <v>0</v>
      </c>
      <c r="Y131" s="31">
        <f t="shared" si="120"/>
        <v>0</v>
      </c>
      <c r="Z131" s="32">
        <f t="shared" si="121"/>
        <v>2</v>
      </c>
      <c r="AA131" s="33">
        <f t="shared" si="122"/>
        <v>0</v>
      </c>
      <c r="AB131" s="61"/>
      <c r="AC131" s="61"/>
      <c r="AD131" s="61"/>
      <c r="AE131" s="61"/>
      <c r="AF131" s="61"/>
    </row>
    <row r="132" spans="1:32" s="34" customFormat="1" ht="105.6" customHeight="1" x14ac:dyDescent="0.4">
      <c r="A132" s="26">
        <v>2017</v>
      </c>
      <c r="B132" s="94" t="s">
        <v>321</v>
      </c>
      <c r="C132" s="67" t="s">
        <v>215</v>
      </c>
      <c r="D132" s="67" t="s">
        <v>219</v>
      </c>
      <c r="E132" s="87" t="s">
        <v>364</v>
      </c>
      <c r="F132" s="92">
        <v>0</v>
      </c>
      <c r="G132" s="93">
        <v>0</v>
      </c>
      <c r="H132" s="100" t="s">
        <v>459</v>
      </c>
      <c r="I132" s="99"/>
      <c r="J132" s="86" t="s">
        <v>390</v>
      </c>
      <c r="K132" s="77" t="s">
        <v>308</v>
      </c>
      <c r="L132" s="27">
        <f t="shared" si="108"/>
        <v>0</v>
      </c>
      <c r="M132" s="28">
        <f t="shared" si="109"/>
        <v>0</v>
      </c>
      <c r="N132" s="27">
        <f t="shared" si="110"/>
        <v>0</v>
      </c>
      <c r="O132" s="28">
        <f t="shared" si="111"/>
        <v>0</v>
      </c>
      <c r="P132" s="27">
        <f t="shared" si="112"/>
        <v>0</v>
      </c>
      <c r="Q132" s="28">
        <f t="shared" si="113"/>
        <v>0</v>
      </c>
      <c r="R132" s="28">
        <f t="shared" si="114"/>
        <v>0</v>
      </c>
      <c r="S132" s="27">
        <f t="shared" si="115"/>
        <v>1</v>
      </c>
      <c r="T132" s="27">
        <f t="shared" si="116"/>
        <v>1</v>
      </c>
      <c r="U132" s="29">
        <v>0</v>
      </c>
      <c r="V132" s="30">
        <f t="shared" si="117"/>
        <v>1</v>
      </c>
      <c r="W132" s="31">
        <f t="shared" si="118"/>
        <v>1</v>
      </c>
      <c r="X132" s="30">
        <f t="shared" si="119"/>
        <v>1</v>
      </c>
      <c r="Y132" s="31">
        <f t="shared" si="120"/>
        <v>1</v>
      </c>
      <c r="Z132" s="32">
        <f t="shared" si="121"/>
        <v>4</v>
      </c>
      <c r="AA132" s="33">
        <f t="shared" si="122"/>
        <v>0</v>
      </c>
      <c r="AB132" s="61"/>
      <c r="AC132" s="61"/>
      <c r="AD132" s="61"/>
      <c r="AE132" s="61"/>
      <c r="AF132" s="61"/>
    </row>
    <row r="133" spans="1:32" s="34" customFormat="1" ht="70.8" customHeight="1" x14ac:dyDescent="0.4">
      <c r="A133" s="26">
        <v>2017</v>
      </c>
      <c r="B133" s="94" t="s">
        <v>320</v>
      </c>
      <c r="C133" s="67" t="s">
        <v>215</v>
      </c>
      <c r="D133" s="67" t="s">
        <v>219</v>
      </c>
      <c r="E133" s="87" t="s">
        <v>365</v>
      </c>
      <c r="F133" s="93">
        <v>250</v>
      </c>
      <c r="G133" s="93">
        <v>0</v>
      </c>
      <c r="H133" s="100" t="s">
        <v>461</v>
      </c>
      <c r="I133" s="99">
        <f t="shared" si="123"/>
        <v>250</v>
      </c>
      <c r="J133" s="86" t="s">
        <v>388</v>
      </c>
      <c r="K133" s="77" t="s">
        <v>306</v>
      </c>
      <c r="L133" s="27">
        <f t="shared" si="108"/>
        <v>1</v>
      </c>
      <c r="M133" s="28">
        <f t="shared" si="109"/>
        <v>250</v>
      </c>
      <c r="N133" s="27">
        <f t="shared" si="110"/>
        <v>0</v>
      </c>
      <c r="O133" s="28">
        <f t="shared" si="111"/>
        <v>0</v>
      </c>
      <c r="P133" s="27">
        <f t="shared" si="112"/>
        <v>0</v>
      </c>
      <c r="Q133" s="28">
        <f t="shared" si="113"/>
        <v>0</v>
      </c>
      <c r="R133" s="28">
        <f t="shared" si="114"/>
        <v>0</v>
      </c>
      <c r="S133" s="27">
        <f t="shared" si="115"/>
        <v>0</v>
      </c>
      <c r="T133" s="27">
        <f t="shared" si="116"/>
        <v>1</v>
      </c>
      <c r="U133" s="29">
        <v>0</v>
      </c>
      <c r="V133" s="30">
        <f t="shared" si="117"/>
        <v>0</v>
      </c>
      <c r="W133" s="31">
        <f t="shared" si="118"/>
        <v>0</v>
      </c>
      <c r="X133" s="30">
        <f t="shared" si="119"/>
        <v>1</v>
      </c>
      <c r="Y133" s="31">
        <f t="shared" si="120"/>
        <v>1</v>
      </c>
      <c r="Z133" s="32">
        <f t="shared" si="121"/>
        <v>2</v>
      </c>
      <c r="AA133" s="33">
        <f t="shared" si="122"/>
        <v>250</v>
      </c>
      <c r="AB133" s="61"/>
      <c r="AC133" s="61"/>
      <c r="AD133" s="61"/>
      <c r="AE133" s="61"/>
      <c r="AF133" s="61"/>
    </row>
    <row r="134" spans="1:32" s="34" customFormat="1" ht="58.2" customHeight="1" x14ac:dyDescent="0.4">
      <c r="A134" s="26">
        <v>2017</v>
      </c>
      <c r="B134" s="94" t="s">
        <v>327</v>
      </c>
      <c r="C134" s="67" t="s">
        <v>215</v>
      </c>
      <c r="D134" s="67" t="s">
        <v>219</v>
      </c>
      <c r="E134" s="87" t="s">
        <v>366</v>
      </c>
      <c r="F134" s="93">
        <v>2000</v>
      </c>
      <c r="G134" s="93">
        <v>0</v>
      </c>
      <c r="H134" s="100" t="s">
        <v>460</v>
      </c>
      <c r="I134" s="99">
        <f t="shared" si="123"/>
        <v>2000</v>
      </c>
      <c r="J134" s="86" t="s">
        <v>388</v>
      </c>
      <c r="K134" s="77" t="s">
        <v>306</v>
      </c>
      <c r="L134" s="27">
        <f t="shared" si="108"/>
        <v>1</v>
      </c>
      <c r="M134" s="28">
        <f t="shared" si="109"/>
        <v>2000</v>
      </c>
      <c r="N134" s="27">
        <f t="shared" si="110"/>
        <v>0</v>
      </c>
      <c r="O134" s="28">
        <f t="shared" si="111"/>
        <v>0</v>
      </c>
      <c r="P134" s="27">
        <f t="shared" si="112"/>
        <v>0</v>
      </c>
      <c r="Q134" s="28">
        <f t="shared" si="113"/>
        <v>0</v>
      </c>
      <c r="R134" s="28">
        <f t="shared" si="114"/>
        <v>0</v>
      </c>
      <c r="S134" s="27">
        <f t="shared" si="115"/>
        <v>0</v>
      </c>
      <c r="T134" s="27">
        <f t="shared" si="116"/>
        <v>1</v>
      </c>
      <c r="U134" s="29">
        <v>0</v>
      </c>
      <c r="V134" s="30">
        <f t="shared" si="117"/>
        <v>0</v>
      </c>
      <c r="W134" s="31">
        <f t="shared" si="118"/>
        <v>0</v>
      </c>
      <c r="X134" s="30">
        <f t="shared" si="119"/>
        <v>1</v>
      </c>
      <c r="Y134" s="31">
        <f t="shared" si="120"/>
        <v>1</v>
      </c>
      <c r="Z134" s="32">
        <f t="shared" si="121"/>
        <v>2</v>
      </c>
      <c r="AA134" s="33">
        <f t="shared" si="122"/>
        <v>2000</v>
      </c>
      <c r="AB134" s="61"/>
      <c r="AC134" s="61"/>
      <c r="AD134" s="61"/>
      <c r="AE134" s="61"/>
      <c r="AF134" s="61"/>
    </row>
    <row r="135" spans="1:32" s="34" customFormat="1" ht="78" customHeight="1" x14ac:dyDescent="0.4">
      <c r="A135" s="26">
        <v>2017</v>
      </c>
      <c r="B135" s="94" t="s">
        <v>322</v>
      </c>
      <c r="C135" s="67" t="s">
        <v>215</v>
      </c>
      <c r="D135" s="67" t="s">
        <v>219</v>
      </c>
      <c r="E135" s="87" t="s">
        <v>367</v>
      </c>
      <c r="F135" s="92">
        <v>0</v>
      </c>
      <c r="G135" s="93">
        <v>7000</v>
      </c>
      <c r="H135" s="100" t="s">
        <v>464</v>
      </c>
      <c r="I135" s="99"/>
      <c r="J135" s="86" t="s">
        <v>388</v>
      </c>
      <c r="K135" s="77" t="s">
        <v>307</v>
      </c>
      <c r="L135" s="27">
        <f t="shared" si="108"/>
        <v>0</v>
      </c>
      <c r="M135" s="28">
        <f t="shared" si="109"/>
        <v>0</v>
      </c>
      <c r="N135" s="27">
        <f t="shared" si="110"/>
        <v>1</v>
      </c>
      <c r="O135" s="28">
        <f t="shared" si="111"/>
        <v>7000</v>
      </c>
      <c r="P135" s="27">
        <f t="shared" si="112"/>
        <v>0</v>
      </c>
      <c r="Q135" s="28">
        <f t="shared" si="113"/>
        <v>0</v>
      </c>
      <c r="R135" s="28">
        <f t="shared" si="114"/>
        <v>0</v>
      </c>
      <c r="S135" s="27">
        <f t="shared" si="115"/>
        <v>0</v>
      </c>
      <c r="T135" s="27">
        <f t="shared" si="116"/>
        <v>1</v>
      </c>
      <c r="U135" s="29">
        <v>0</v>
      </c>
      <c r="V135" s="30">
        <f t="shared" si="117"/>
        <v>1</v>
      </c>
      <c r="W135" s="31">
        <f t="shared" si="118"/>
        <v>1</v>
      </c>
      <c r="X135" s="30">
        <f t="shared" si="119"/>
        <v>0</v>
      </c>
      <c r="Y135" s="31">
        <f t="shared" si="120"/>
        <v>0</v>
      </c>
      <c r="Z135" s="32">
        <f t="shared" si="121"/>
        <v>2</v>
      </c>
      <c r="AA135" s="33">
        <f t="shared" si="122"/>
        <v>0</v>
      </c>
      <c r="AB135" s="61"/>
      <c r="AC135" s="61"/>
      <c r="AD135" s="61"/>
      <c r="AE135" s="61"/>
      <c r="AF135" s="61"/>
    </row>
    <row r="136" spans="1:32" s="34" customFormat="1" ht="102" customHeight="1" x14ac:dyDescent="0.4">
      <c r="A136" s="26">
        <v>2017</v>
      </c>
      <c r="B136" s="94" t="s">
        <v>328</v>
      </c>
      <c r="C136" s="67" t="s">
        <v>215</v>
      </c>
      <c r="D136" s="67" t="s">
        <v>219</v>
      </c>
      <c r="E136" s="87" t="s">
        <v>368</v>
      </c>
      <c r="F136" s="93">
        <v>600</v>
      </c>
      <c r="G136" s="93">
        <v>0</v>
      </c>
      <c r="H136" s="100" t="s">
        <v>466</v>
      </c>
      <c r="I136" s="99">
        <f t="shared" si="123"/>
        <v>600</v>
      </c>
      <c r="J136" s="86" t="s">
        <v>390</v>
      </c>
      <c r="K136" s="77" t="s">
        <v>306</v>
      </c>
      <c r="L136" s="27">
        <f t="shared" si="108"/>
        <v>1</v>
      </c>
      <c r="M136" s="28">
        <f t="shared" si="109"/>
        <v>600</v>
      </c>
      <c r="N136" s="27">
        <f t="shared" si="110"/>
        <v>0</v>
      </c>
      <c r="O136" s="28">
        <f t="shared" si="111"/>
        <v>0</v>
      </c>
      <c r="P136" s="27">
        <f t="shared" si="112"/>
        <v>0</v>
      </c>
      <c r="Q136" s="28">
        <f t="shared" si="113"/>
        <v>0</v>
      </c>
      <c r="R136" s="28">
        <f t="shared" si="114"/>
        <v>0</v>
      </c>
      <c r="S136" s="27">
        <f t="shared" si="115"/>
        <v>0</v>
      </c>
      <c r="T136" s="27">
        <f t="shared" si="116"/>
        <v>1</v>
      </c>
      <c r="U136" s="29">
        <v>0</v>
      </c>
      <c r="V136" s="30">
        <f t="shared" si="117"/>
        <v>0</v>
      </c>
      <c r="W136" s="31">
        <f t="shared" si="118"/>
        <v>0</v>
      </c>
      <c r="X136" s="30">
        <f t="shared" si="119"/>
        <v>1</v>
      </c>
      <c r="Y136" s="31">
        <f t="shared" si="120"/>
        <v>1</v>
      </c>
      <c r="Z136" s="32">
        <f t="shared" si="121"/>
        <v>2</v>
      </c>
      <c r="AA136" s="33">
        <f t="shared" si="122"/>
        <v>600</v>
      </c>
      <c r="AB136" s="61"/>
      <c r="AC136" s="61"/>
      <c r="AD136" s="61"/>
      <c r="AE136" s="61"/>
      <c r="AF136" s="61"/>
    </row>
    <row r="137" spans="1:32" s="34" customFormat="1" ht="63.6" customHeight="1" x14ac:dyDescent="0.4">
      <c r="A137" s="26">
        <v>2017</v>
      </c>
      <c r="B137" s="94" t="s">
        <v>329</v>
      </c>
      <c r="C137" s="67" t="s">
        <v>215</v>
      </c>
      <c r="D137" s="67" t="s">
        <v>219</v>
      </c>
      <c r="E137" s="87" t="s">
        <v>369</v>
      </c>
      <c r="F137" s="93">
        <v>300</v>
      </c>
      <c r="G137" s="93">
        <v>0</v>
      </c>
      <c r="H137" s="100" t="s">
        <v>462</v>
      </c>
      <c r="I137" s="99">
        <f t="shared" si="123"/>
        <v>300</v>
      </c>
      <c r="J137" s="86" t="s">
        <v>388</v>
      </c>
      <c r="K137" s="77" t="s">
        <v>306</v>
      </c>
      <c r="L137" s="27">
        <f t="shared" si="108"/>
        <v>1</v>
      </c>
      <c r="M137" s="28">
        <f t="shared" si="109"/>
        <v>300</v>
      </c>
      <c r="N137" s="27">
        <f t="shared" si="110"/>
        <v>0</v>
      </c>
      <c r="O137" s="28">
        <f t="shared" si="111"/>
        <v>0</v>
      </c>
      <c r="P137" s="27">
        <f t="shared" si="112"/>
        <v>0</v>
      </c>
      <c r="Q137" s="28">
        <f t="shared" si="113"/>
        <v>0</v>
      </c>
      <c r="R137" s="28">
        <f t="shared" si="114"/>
        <v>0</v>
      </c>
      <c r="S137" s="27">
        <f t="shared" si="115"/>
        <v>0</v>
      </c>
      <c r="T137" s="27">
        <f t="shared" si="116"/>
        <v>1</v>
      </c>
      <c r="U137" s="29">
        <v>0</v>
      </c>
      <c r="V137" s="30">
        <f t="shared" si="117"/>
        <v>0</v>
      </c>
      <c r="W137" s="31">
        <f t="shared" si="118"/>
        <v>0</v>
      </c>
      <c r="X137" s="30">
        <f t="shared" si="119"/>
        <v>1</v>
      </c>
      <c r="Y137" s="31">
        <f t="shared" si="120"/>
        <v>1</v>
      </c>
      <c r="Z137" s="32">
        <f t="shared" si="121"/>
        <v>2</v>
      </c>
      <c r="AA137" s="33">
        <f t="shared" si="122"/>
        <v>300</v>
      </c>
      <c r="AB137" s="61"/>
      <c r="AC137" s="61"/>
      <c r="AD137" s="61"/>
      <c r="AE137" s="61"/>
      <c r="AF137" s="61"/>
    </row>
    <row r="138" spans="1:32" s="34" customFormat="1" ht="47.4" customHeight="1" x14ac:dyDescent="0.4">
      <c r="A138" s="26">
        <v>2017</v>
      </c>
      <c r="B138" s="94" t="s">
        <v>330</v>
      </c>
      <c r="C138" s="67" t="s">
        <v>215</v>
      </c>
      <c r="D138" s="67" t="s">
        <v>219</v>
      </c>
      <c r="E138" s="87" t="s">
        <v>370</v>
      </c>
      <c r="F138" s="93">
        <v>7000</v>
      </c>
      <c r="G138" s="93">
        <v>0</v>
      </c>
      <c r="H138" s="100" t="s">
        <v>469</v>
      </c>
      <c r="I138" s="99">
        <f t="shared" si="123"/>
        <v>2000</v>
      </c>
      <c r="J138" s="86" t="s">
        <v>388</v>
      </c>
      <c r="K138" s="77" t="s">
        <v>306</v>
      </c>
      <c r="L138" s="27">
        <f t="shared" si="108"/>
        <v>1</v>
      </c>
      <c r="M138" s="28">
        <f t="shared" si="109"/>
        <v>7000</v>
      </c>
      <c r="N138" s="27">
        <f t="shared" si="110"/>
        <v>0</v>
      </c>
      <c r="O138" s="28">
        <f t="shared" si="111"/>
        <v>0</v>
      </c>
      <c r="P138" s="27">
        <f t="shared" si="112"/>
        <v>0</v>
      </c>
      <c r="Q138" s="28">
        <f t="shared" si="113"/>
        <v>0</v>
      </c>
      <c r="R138" s="28">
        <f t="shared" si="114"/>
        <v>0</v>
      </c>
      <c r="S138" s="27">
        <f t="shared" si="115"/>
        <v>0</v>
      </c>
      <c r="T138" s="27">
        <f t="shared" si="116"/>
        <v>1</v>
      </c>
      <c r="U138" s="29">
        <v>0</v>
      </c>
      <c r="V138" s="30">
        <f t="shared" si="117"/>
        <v>0</v>
      </c>
      <c r="W138" s="31">
        <f t="shared" si="118"/>
        <v>0</v>
      </c>
      <c r="X138" s="30">
        <f t="shared" si="119"/>
        <v>1</v>
      </c>
      <c r="Y138" s="31">
        <f t="shared" si="120"/>
        <v>1</v>
      </c>
      <c r="Z138" s="32">
        <f t="shared" si="121"/>
        <v>2</v>
      </c>
      <c r="AA138" s="33">
        <f t="shared" si="122"/>
        <v>2000</v>
      </c>
      <c r="AB138" s="61"/>
      <c r="AC138" s="61"/>
      <c r="AD138" s="61"/>
      <c r="AE138" s="61"/>
      <c r="AF138" s="61"/>
    </row>
    <row r="139" spans="1:32" s="34" customFormat="1" ht="79.2" customHeight="1" x14ac:dyDescent="0.4">
      <c r="A139" s="26">
        <v>2017</v>
      </c>
      <c r="B139" s="94" t="s">
        <v>331</v>
      </c>
      <c r="C139" s="67" t="s">
        <v>215</v>
      </c>
      <c r="D139" s="67" t="s">
        <v>219</v>
      </c>
      <c r="E139" s="87" t="s">
        <v>371</v>
      </c>
      <c r="F139" s="93">
        <v>2000</v>
      </c>
      <c r="G139" s="93">
        <v>0</v>
      </c>
      <c r="H139" s="100" t="s">
        <v>468</v>
      </c>
      <c r="I139" s="99">
        <f t="shared" si="123"/>
        <v>2000</v>
      </c>
      <c r="J139" s="86" t="s">
        <v>388</v>
      </c>
      <c r="K139" s="77" t="s">
        <v>306</v>
      </c>
      <c r="L139" s="27">
        <f t="shared" si="108"/>
        <v>1</v>
      </c>
      <c r="M139" s="28">
        <f t="shared" si="109"/>
        <v>2000</v>
      </c>
      <c r="N139" s="27">
        <f t="shared" si="110"/>
        <v>0</v>
      </c>
      <c r="O139" s="28">
        <f t="shared" si="111"/>
        <v>0</v>
      </c>
      <c r="P139" s="27">
        <f t="shared" si="112"/>
        <v>0</v>
      </c>
      <c r="Q139" s="28">
        <f t="shared" si="113"/>
        <v>0</v>
      </c>
      <c r="R139" s="28">
        <f t="shared" si="114"/>
        <v>0</v>
      </c>
      <c r="S139" s="27">
        <f t="shared" si="115"/>
        <v>0</v>
      </c>
      <c r="T139" s="27">
        <f t="shared" si="116"/>
        <v>1</v>
      </c>
      <c r="U139" s="29">
        <v>0</v>
      </c>
      <c r="V139" s="30">
        <f t="shared" si="117"/>
        <v>0</v>
      </c>
      <c r="W139" s="31">
        <f t="shared" si="118"/>
        <v>0</v>
      </c>
      <c r="X139" s="30">
        <f t="shared" si="119"/>
        <v>1</v>
      </c>
      <c r="Y139" s="31">
        <f t="shared" si="120"/>
        <v>1</v>
      </c>
      <c r="Z139" s="32">
        <f t="shared" si="121"/>
        <v>2</v>
      </c>
      <c r="AA139" s="33">
        <f t="shared" si="122"/>
        <v>2000</v>
      </c>
      <c r="AB139" s="61"/>
      <c r="AC139" s="61"/>
      <c r="AD139" s="61"/>
      <c r="AE139" s="61"/>
      <c r="AF139" s="61"/>
    </row>
    <row r="140" spans="1:32" s="34" customFormat="1" ht="87" customHeight="1" x14ac:dyDescent="0.4">
      <c r="A140" s="26">
        <v>2017</v>
      </c>
      <c r="B140" s="94" t="s">
        <v>332</v>
      </c>
      <c r="C140" s="67" t="s">
        <v>215</v>
      </c>
      <c r="D140" s="67" t="s">
        <v>219</v>
      </c>
      <c r="E140" s="87" t="s">
        <v>372</v>
      </c>
      <c r="F140" s="92">
        <v>0</v>
      </c>
      <c r="G140" s="93">
        <v>15000</v>
      </c>
      <c r="H140" s="100" t="s">
        <v>471</v>
      </c>
      <c r="I140" s="99">
        <f t="shared" si="123"/>
        <v>0</v>
      </c>
      <c r="J140" s="86" t="s">
        <v>388</v>
      </c>
      <c r="K140" s="77" t="s">
        <v>307</v>
      </c>
      <c r="L140" s="27">
        <f t="shared" si="108"/>
        <v>0</v>
      </c>
      <c r="M140" s="28">
        <f t="shared" si="109"/>
        <v>0</v>
      </c>
      <c r="N140" s="27">
        <f t="shared" si="110"/>
        <v>1</v>
      </c>
      <c r="O140" s="28">
        <f t="shared" si="111"/>
        <v>15000</v>
      </c>
      <c r="P140" s="27">
        <f t="shared" si="112"/>
        <v>0</v>
      </c>
      <c r="Q140" s="28">
        <f t="shared" si="113"/>
        <v>0</v>
      </c>
      <c r="R140" s="28">
        <f t="shared" si="114"/>
        <v>0</v>
      </c>
      <c r="S140" s="27">
        <f t="shared" si="115"/>
        <v>0</v>
      </c>
      <c r="T140" s="27">
        <f t="shared" si="116"/>
        <v>1</v>
      </c>
      <c r="U140" s="29">
        <v>0</v>
      </c>
      <c r="V140" s="30">
        <f t="shared" si="117"/>
        <v>1</v>
      </c>
      <c r="W140" s="31">
        <f t="shared" si="118"/>
        <v>1</v>
      </c>
      <c r="X140" s="30">
        <f t="shared" si="119"/>
        <v>0</v>
      </c>
      <c r="Y140" s="31">
        <f t="shared" si="120"/>
        <v>0</v>
      </c>
      <c r="Z140" s="32">
        <f t="shared" si="121"/>
        <v>2</v>
      </c>
      <c r="AA140" s="33">
        <f t="shared" si="122"/>
        <v>0</v>
      </c>
      <c r="AB140" s="61"/>
      <c r="AC140" s="61"/>
      <c r="AD140" s="61"/>
      <c r="AE140" s="61"/>
      <c r="AF140" s="61"/>
    </row>
    <row r="141" spans="1:32" s="34" customFormat="1" ht="79.8" customHeight="1" x14ac:dyDescent="0.4">
      <c r="A141" s="26">
        <v>2017</v>
      </c>
      <c r="B141" s="94" t="s">
        <v>333</v>
      </c>
      <c r="C141" s="67" t="s">
        <v>215</v>
      </c>
      <c r="D141" s="67" t="s">
        <v>219</v>
      </c>
      <c r="E141" s="87" t="s">
        <v>373</v>
      </c>
      <c r="F141" s="93">
        <v>2000</v>
      </c>
      <c r="G141" s="93">
        <v>0</v>
      </c>
      <c r="H141" s="100" t="s">
        <v>470</v>
      </c>
      <c r="I141" s="99">
        <f t="shared" si="123"/>
        <v>2000</v>
      </c>
      <c r="J141" s="86" t="s">
        <v>388</v>
      </c>
      <c r="K141" s="77" t="s">
        <v>306</v>
      </c>
      <c r="L141" s="27">
        <f t="shared" si="108"/>
        <v>1</v>
      </c>
      <c r="M141" s="28">
        <f t="shared" si="109"/>
        <v>2000</v>
      </c>
      <c r="N141" s="27">
        <f t="shared" si="110"/>
        <v>0</v>
      </c>
      <c r="O141" s="28">
        <f t="shared" si="111"/>
        <v>0</v>
      </c>
      <c r="P141" s="27">
        <f t="shared" si="112"/>
        <v>0</v>
      </c>
      <c r="Q141" s="28">
        <f t="shared" si="113"/>
        <v>0</v>
      </c>
      <c r="R141" s="28">
        <f t="shared" si="114"/>
        <v>0</v>
      </c>
      <c r="S141" s="27">
        <f t="shared" si="115"/>
        <v>0</v>
      </c>
      <c r="T141" s="27">
        <f t="shared" si="116"/>
        <v>1</v>
      </c>
      <c r="U141" s="29">
        <v>0</v>
      </c>
      <c r="V141" s="30">
        <f t="shared" si="117"/>
        <v>0</v>
      </c>
      <c r="W141" s="31">
        <f t="shared" si="118"/>
        <v>0</v>
      </c>
      <c r="X141" s="30">
        <f t="shared" si="119"/>
        <v>1</v>
      </c>
      <c r="Y141" s="31">
        <f t="shared" si="120"/>
        <v>1</v>
      </c>
      <c r="Z141" s="32">
        <f t="shared" si="121"/>
        <v>2</v>
      </c>
      <c r="AA141" s="33">
        <f t="shared" si="122"/>
        <v>2000</v>
      </c>
      <c r="AB141" s="61"/>
      <c r="AC141" s="61"/>
      <c r="AD141" s="61"/>
      <c r="AE141" s="61"/>
      <c r="AF141" s="61"/>
    </row>
    <row r="142" spans="1:32" s="34" customFormat="1" ht="48" customHeight="1" x14ac:dyDescent="0.4">
      <c r="A142" s="26">
        <v>2017</v>
      </c>
      <c r="B142" s="94" t="s">
        <v>334</v>
      </c>
      <c r="C142" s="67" t="s">
        <v>215</v>
      </c>
      <c r="D142" s="67" t="s">
        <v>219</v>
      </c>
      <c r="E142" s="87" t="s">
        <v>374</v>
      </c>
      <c r="F142" s="93">
        <v>3532.33</v>
      </c>
      <c r="G142" s="93">
        <v>0</v>
      </c>
      <c r="H142" s="100" t="s">
        <v>465</v>
      </c>
      <c r="I142" s="99">
        <f t="shared" si="123"/>
        <v>2000</v>
      </c>
      <c r="J142" s="86" t="s">
        <v>388</v>
      </c>
      <c r="K142" s="77" t="s">
        <v>306</v>
      </c>
      <c r="L142" s="27">
        <f t="shared" si="108"/>
        <v>1</v>
      </c>
      <c r="M142" s="28">
        <f t="shared" si="109"/>
        <v>3532.33</v>
      </c>
      <c r="N142" s="27">
        <f t="shared" si="110"/>
        <v>0</v>
      </c>
      <c r="O142" s="28">
        <f t="shared" si="111"/>
        <v>0</v>
      </c>
      <c r="P142" s="27">
        <f t="shared" si="112"/>
        <v>0</v>
      </c>
      <c r="Q142" s="28">
        <f t="shared" si="113"/>
        <v>0</v>
      </c>
      <c r="R142" s="28">
        <f t="shared" si="114"/>
        <v>0</v>
      </c>
      <c r="S142" s="27">
        <f t="shared" si="115"/>
        <v>0</v>
      </c>
      <c r="T142" s="27">
        <f t="shared" si="116"/>
        <v>1</v>
      </c>
      <c r="U142" s="29">
        <v>0</v>
      </c>
      <c r="V142" s="30">
        <f t="shared" si="117"/>
        <v>0</v>
      </c>
      <c r="W142" s="31">
        <f t="shared" si="118"/>
        <v>0</v>
      </c>
      <c r="X142" s="30">
        <f t="shared" si="119"/>
        <v>1</v>
      </c>
      <c r="Y142" s="31">
        <f t="shared" si="120"/>
        <v>1</v>
      </c>
      <c r="Z142" s="32">
        <f t="shared" si="121"/>
        <v>2</v>
      </c>
      <c r="AA142" s="33">
        <f t="shared" si="122"/>
        <v>2000</v>
      </c>
      <c r="AB142" s="61"/>
      <c r="AC142" s="61"/>
      <c r="AD142" s="61"/>
      <c r="AE142" s="61"/>
      <c r="AF142" s="61"/>
    </row>
    <row r="143" spans="1:32" s="34" customFormat="1" ht="43.8" customHeight="1" x14ac:dyDescent="0.4">
      <c r="A143" s="26">
        <v>2017</v>
      </c>
      <c r="B143" s="94" t="s">
        <v>335</v>
      </c>
      <c r="C143" s="67" t="s">
        <v>215</v>
      </c>
      <c r="D143" s="67" t="s">
        <v>219</v>
      </c>
      <c r="E143" s="87" t="s">
        <v>375</v>
      </c>
      <c r="F143" s="92">
        <v>0</v>
      </c>
      <c r="G143" s="93">
        <v>2500</v>
      </c>
      <c r="H143" s="100" t="s">
        <v>473</v>
      </c>
      <c r="I143" s="99"/>
      <c r="J143" s="86" t="s">
        <v>388</v>
      </c>
      <c r="K143" s="77" t="s">
        <v>307</v>
      </c>
      <c r="L143" s="27">
        <f t="shared" si="108"/>
        <v>0</v>
      </c>
      <c r="M143" s="28">
        <f t="shared" si="109"/>
        <v>0</v>
      </c>
      <c r="N143" s="27">
        <f t="shared" si="110"/>
        <v>1</v>
      </c>
      <c r="O143" s="28">
        <f t="shared" si="111"/>
        <v>2500</v>
      </c>
      <c r="P143" s="27">
        <f t="shared" si="112"/>
        <v>0</v>
      </c>
      <c r="Q143" s="28">
        <f t="shared" si="113"/>
        <v>0</v>
      </c>
      <c r="R143" s="28">
        <f t="shared" si="114"/>
        <v>0</v>
      </c>
      <c r="S143" s="27">
        <f t="shared" si="115"/>
        <v>0</v>
      </c>
      <c r="T143" s="27">
        <f t="shared" si="116"/>
        <v>1</v>
      </c>
      <c r="U143" s="29">
        <v>0</v>
      </c>
      <c r="V143" s="30">
        <f t="shared" si="117"/>
        <v>1</v>
      </c>
      <c r="W143" s="31">
        <f t="shared" si="118"/>
        <v>1</v>
      </c>
      <c r="X143" s="30">
        <f t="shared" si="119"/>
        <v>0</v>
      </c>
      <c r="Y143" s="31">
        <f t="shared" si="120"/>
        <v>0</v>
      </c>
      <c r="Z143" s="32">
        <f t="shared" si="121"/>
        <v>2</v>
      </c>
      <c r="AA143" s="33">
        <f t="shared" si="122"/>
        <v>0</v>
      </c>
      <c r="AB143" s="61"/>
      <c r="AC143" s="61"/>
      <c r="AD143" s="61"/>
      <c r="AE143" s="61"/>
      <c r="AF143" s="61"/>
    </row>
    <row r="144" spans="1:32" s="34" customFormat="1" ht="48.6" customHeight="1" x14ac:dyDescent="0.4">
      <c r="A144" s="26">
        <v>2017</v>
      </c>
      <c r="B144" s="94" t="s">
        <v>336</v>
      </c>
      <c r="C144" s="67" t="s">
        <v>215</v>
      </c>
      <c r="D144" s="67" t="s">
        <v>219</v>
      </c>
      <c r="E144" s="87" t="s">
        <v>376</v>
      </c>
      <c r="F144" s="93">
        <v>16500</v>
      </c>
      <c r="G144" s="93">
        <v>0</v>
      </c>
      <c r="H144" s="100" t="s">
        <v>477</v>
      </c>
      <c r="I144" s="99">
        <f t="shared" si="123"/>
        <v>2000</v>
      </c>
      <c r="J144" s="86" t="s">
        <v>388</v>
      </c>
      <c r="K144" s="77" t="s">
        <v>306</v>
      </c>
      <c r="L144" s="27">
        <f t="shared" si="108"/>
        <v>1</v>
      </c>
      <c r="M144" s="28">
        <f t="shared" si="109"/>
        <v>16500</v>
      </c>
      <c r="N144" s="27">
        <f t="shared" si="110"/>
        <v>0</v>
      </c>
      <c r="O144" s="28">
        <f t="shared" si="111"/>
        <v>0</v>
      </c>
      <c r="P144" s="27">
        <f t="shared" si="112"/>
        <v>0</v>
      </c>
      <c r="Q144" s="28">
        <f t="shared" si="113"/>
        <v>0</v>
      </c>
      <c r="R144" s="28">
        <f t="shared" si="114"/>
        <v>0</v>
      </c>
      <c r="S144" s="27">
        <f t="shared" si="115"/>
        <v>0</v>
      </c>
      <c r="T144" s="27">
        <f t="shared" si="116"/>
        <v>1</v>
      </c>
      <c r="U144" s="29">
        <v>0</v>
      </c>
      <c r="V144" s="30">
        <f t="shared" si="117"/>
        <v>0</v>
      </c>
      <c r="W144" s="31">
        <f t="shared" si="118"/>
        <v>0</v>
      </c>
      <c r="X144" s="30">
        <f t="shared" si="119"/>
        <v>1</v>
      </c>
      <c r="Y144" s="31">
        <f t="shared" si="120"/>
        <v>1</v>
      </c>
      <c r="Z144" s="32">
        <f t="shared" si="121"/>
        <v>2</v>
      </c>
      <c r="AA144" s="33">
        <f t="shared" si="122"/>
        <v>2000</v>
      </c>
      <c r="AB144" s="61"/>
      <c r="AC144" s="61"/>
      <c r="AD144" s="61"/>
      <c r="AE144" s="61"/>
      <c r="AF144" s="61"/>
    </row>
    <row r="145" spans="1:32" s="34" customFormat="1" ht="19.2" customHeight="1" x14ac:dyDescent="0.4">
      <c r="A145" s="26">
        <v>2017</v>
      </c>
      <c r="B145" s="94" t="s">
        <v>337</v>
      </c>
      <c r="C145" s="67" t="s">
        <v>215</v>
      </c>
      <c r="D145" s="67" t="s">
        <v>219</v>
      </c>
      <c r="E145" s="87" t="s">
        <v>377</v>
      </c>
      <c r="F145" s="93">
        <v>1000</v>
      </c>
      <c r="G145" s="93">
        <v>0</v>
      </c>
      <c r="H145" s="100" t="s">
        <v>474</v>
      </c>
      <c r="I145" s="99">
        <f t="shared" si="123"/>
        <v>1000</v>
      </c>
      <c r="J145" s="86" t="s">
        <v>388</v>
      </c>
      <c r="K145" s="77" t="s">
        <v>306</v>
      </c>
      <c r="L145" s="27">
        <f t="shared" si="108"/>
        <v>1</v>
      </c>
      <c r="M145" s="28">
        <f t="shared" si="109"/>
        <v>1000</v>
      </c>
      <c r="N145" s="27">
        <f t="shared" si="110"/>
        <v>0</v>
      </c>
      <c r="O145" s="28">
        <f t="shared" si="111"/>
        <v>0</v>
      </c>
      <c r="P145" s="27">
        <f t="shared" si="112"/>
        <v>0</v>
      </c>
      <c r="Q145" s="28">
        <f t="shared" si="113"/>
        <v>0</v>
      </c>
      <c r="R145" s="28">
        <f t="shared" si="114"/>
        <v>0</v>
      </c>
      <c r="S145" s="27">
        <f t="shared" si="115"/>
        <v>0</v>
      </c>
      <c r="T145" s="27">
        <f t="shared" si="116"/>
        <v>1</v>
      </c>
      <c r="U145" s="29">
        <v>0</v>
      </c>
      <c r="V145" s="30">
        <f t="shared" si="117"/>
        <v>0</v>
      </c>
      <c r="W145" s="31">
        <f t="shared" si="118"/>
        <v>0</v>
      </c>
      <c r="X145" s="30">
        <f t="shared" si="119"/>
        <v>1</v>
      </c>
      <c r="Y145" s="31">
        <f t="shared" si="120"/>
        <v>1</v>
      </c>
      <c r="Z145" s="32">
        <f t="shared" si="121"/>
        <v>2</v>
      </c>
      <c r="AA145" s="33">
        <f t="shared" si="122"/>
        <v>1000</v>
      </c>
      <c r="AB145" s="61"/>
      <c r="AC145" s="61"/>
      <c r="AD145" s="61"/>
      <c r="AE145" s="61"/>
      <c r="AF145" s="61"/>
    </row>
    <row r="146" spans="1:32" s="34" customFormat="1" ht="72.599999999999994" customHeight="1" x14ac:dyDescent="0.4">
      <c r="A146" s="26">
        <v>2017</v>
      </c>
      <c r="B146" s="94" t="s">
        <v>338</v>
      </c>
      <c r="C146" s="67" t="s">
        <v>215</v>
      </c>
      <c r="D146" s="67" t="s">
        <v>219</v>
      </c>
      <c r="E146" s="87" t="s">
        <v>378</v>
      </c>
      <c r="F146" s="92">
        <v>0</v>
      </c>
      <c r="G146" s="93">
        <v>1500</v>
      </c>
      <c r="H146" s="100" t="s">
        <v>472</v>
      </c>
      <c r="I146" s="99"/>
      <c r="J146" s="86" t="s">
        <v>390</v>
      </c>
      <c r="K146" s="77" t="s">
        <v>307</v>
      </c>
      <c r="L146" s="27">
        <f t="shared" si="108"/>
        <v>0</v>
      </c>
      <c r="M146" s="28">
        <f t="shared" si="109"/>
        <v>0</v>
      </c>
      <c r="N146" s="27">
        <f t="shared" si="110"/>
        <v>1</v>
      </c>
      <c r="O146" s="28">
        <f t="shared" si="111"/>
        <v>1500</v>
      </c>
      <c r="P146" s="27">
        <f t="shared" si="112"/>
        <v>0</v>
      </c>
      <c r="Q146" s="28">
        <f t="shared" si="113"/>
        <v>0</v>
      </c>
      <c r="R146" s="28">
        <f t="shared" si="114"/>
        <v>0</v>
      </c>
      <c r="S146" s="27">
        <f t="shared" si="115"/>
        <v>0</v>
      </c>
      <c r="T146" s="27">
        <f t="shared" si="116"/>
        <v>1</v>
      </c>
      <c r="U146" s="29">
        <v>0</v>
      </c>
      <c r="V146" s="30">
        <f t="shared" si="117"/>
        <v>1</v>
      </c>
      <c r="W146" s="31">
        <f t="shared" si="118"/>
        <v>1</v>
      </c>
      <c r="X146" s="30">
        <f t="shared" si="119"/>
        <v>0</v>
      </c>
      <c r="Y146" s="31">
        <f t="shared" si="120"/>
        <v>0</v>
      </c>
      <c r="Z146" s="32">
        <f t="shared" si="121"/>
        <v>2</v>
      </c>
      <c r="AA146" s="33">
        <f t="shared" si="122"/>
        <v>0</v>
      </c>
      <c r="AB146" s="61"/>
      <c r="AC146" s="61"/>
      <c r="AD146" s="61"/>
      <c r="AE146" s="61"/>
      <c r="AF146" s="61"/>
    </row>
    <row r="147" spans="1:32" s="34" customFormat="1" ht="32.4" customHeight="1" x14ac:dyDescent="0.4">
      <c r="A147" s="26">
        <v>2017</v>
      </c>
      <c r="B147" s="94" t="s">
        <v>339</v>
      </c>
      <c r="C147" s="67" t="s">
        <v>215</v>
      </c>
      <c r="D147" s="67" t="s">
        <v>219</v>
      </c>
      <c r="E147" s="87" t="s">
        <v>379</v>
      </c>
      <c r="F147" s="93">
        <v>1200</v>
      </c>
      <c r="G147" s="93">
        <v>0</v>
      </c>
      <c r="H147" s="100" t="s">
        <v>479</v>
      </c>
      <c r="I147" s="99">
        <f t="shared" si="123"/>
        <v>1200</v>
      </c>
      <c r="J147" s="86" t="s">
        <v>388</v>
      </c>
      <c r="K147" s="77" t="s">
        <v>306</v>
      </c>
      <c r="L147" s="27">
        <f t="shared" si="108"/>
        <v>1</v>
      </c>
      <c r="M147" s="28">
        <f t="shared" si="109"/>
        <v>1200</v>
      </c>
      <c r="N147" s="27">
        <f t="shared" si="110"/>
        <v>0</v>
      </c>
      <c r="O147" s="28">
        <f t="shared" si="111"/>
        <v>0</v>
      </c>
      <c r="P147" s="27">
        <f t="shared" si="112"/>
        <v>0</v>
      </c>
      <c r="Q147" s="28">
        <f t="shared" si="113"/>
        <v>0</v>
      </c>
      <c r="R147" s="28">
        <f t="shared" si="114"/>
        <v>0</v>
      </c>
      <c r="S147" s="27">
        <f t="shared" si="115"/>
        <v>0</v>
      </c>
      <c r="T147" s="27">
        <f t="shared" si="116"/>
        <v>1</v>
      </c>
      <c r="U147" s="29">
        <v>0</v>
      </c>
      <c r="V147" s="30">
        <f t="shared" si="117"/>
        <v>0</v>
      </c>
      <c r="W147" s="31">
        <f t="shared" si="118"/>
        <v>0</v>
      </c>
      <c r="X147" s="30">
        <f t="shared" si="119"/>
        <v>1</v>
      </c>
      <c r="Y147" s="31">
        <f t="shared" si="120"/>
        <v>1</v>
      </c>
      <c r="Z147" s="32">
        <f t="shared" si="121"/>
        <v>2</v>
      </c>
      <c r="AA147" s="33">
        <f t="shared" si="122"/>
        <v>1200</v>
      </c>
      <c r="AB147" s="61"/>
      <c r="AC147" s="61"/>
      <c r="AD147" s="61"/>
      <c r="AE147" s="61"/>
      <c r="AF147" s="61"/>
    </row>
    <row r="148" spans="1:32" s="34" customFormat="1" ht="42.6" customHeight="1" x14ac:dyDescent="0.4">
      <c r="A148" s="26">
        <v>2017</v>
      </c>
      <c r="B148" s="94" t="s">
        <v>340</v>
      </c>
      <c r="C148" s="67" t="s">
        <v>215</v>
      </c>
      <c r="D148" s="67" t="s">
        <v>219</v>
      </c>
      <c r="E148" s="87" t="s">
        <v>380</v>
      </c>
      <c r="F148" s="93">
        <v>1200</v>
      </c>
      <c r="G148" s="93">
        <v>0</v>
      </c>
      <c r="H148" s="100" t="s">
        <v>482</v>
      </c>
      <c r="I148" s="99">
        <f t="shared" si="123"/>
        <v>1200</v>
      </c>
      <c r="J148" s="86" t="s">
        <v>388</v>
      </c>
      <c r="K148" s="77" t="s">
        <v>306</v>
      </c>
      <c r="L148" s="27">
        <f t="shared" si="108"/>
        <v>1</v>
      </c>
      <c r="M148" s="28">
        <f t="shared" si="109"/>
        <v>1200</v>
      </c>
      <c r="N148" s="27">
        <f t="shared" si="110"/>
        <v>0</v>
      </c>
      <c r="O148" s="28">
        <f t="shared" si="111"/>
        <v>0</v>
      </c>
      <c r="P148" s="27">
        <f t="shared" si="112"/>
        <v>0</v>
      </c>
      <c r="Q148" s="28">
        <f t="shared" si="113"/>
        <v>0</v>
      </c>
      <c r="R148" s="28">
        <f t="shared" si="114"/>
        <v>0</v>
      </c>
      <c r="S148" s="27">
        <f t="shared" si="115"/>
        <v>0</v>
      </c>
      <c r="T148" s="27">
        <f t="shared" si="116"/>
        <v>1</v>
      </c>
      <c r="U148" s="29">
        <v>0</v>
      </c>
      <c r="V148" s="30">
        <f t="shared" si="117"/>
        <v>0</v>
      </c>
      <c r="W148" s="31">
        <f t="shared" si="118"/>
        <v>0</v>
      </c>
      <c r="X148" s="30">
        <f t="shared" si="119"/>
        <v>1</v>
      </c>
      <c r="Y148" s="31">
        <f t="shared" si="120"/>
        <v>1</v>
      </c>
      <c r="Z148" s="32">
        <f t="shared" si="121"/>
        <v>2</v>
      </c>
      <c r="AA148" s="33">
        <f t="shared" si="122"/>
        <v>1200</v>
      </c>
      <c r="AB148" s="61"/>
      <c r="AC148" s="61"/>
      <c r="AD148" s="61"/>
      <c r="AE148" s="61"/>
      <c r="AF148" s="61"/>
    </row>
    <row r="149" spans="1:32" s="34" customFormat="1" ht="15" customHeight="1" x14ac:dyDescent="0.4">
      <c r="A149" s="26">
        <v>2017</v>
      </c>
      <c r="B149" s="86" t="s">
        <v>341</v>
      </c>
      <c r="C149" s="67" t="s">
        <v>215</v>
      </c>
      <c r="D149" s="67" t="s">
        <v>219</v>
      </c>
      <c r="E149" s="87" t="s">
        <v>381</v>
      </c>
      <c r="F149" s="92">
        <v>0</v>
      </c>
      <c r="G149" s="93">
        <v>12000</v>
      </c>
      <c r="H149" s="70"/>
      <c r="I149" s="99"/>
      <c r="J149" s="86" t="s">
        <v>389</v>
      </c>
      <c r="K149" s="77" t="s">
        <v>307</v>
      </c>
      <c r="L149" s="27">
        <f t="shared" si="108"/>
        <v>0</v>
      </c>
      <c r="M149" s="28">
        <f t="shared" si="109"/>
        <v>0</v>
      </c>
      <c r="N149" s="27">
        <f t="shared" si="110"/>
        <v>1</v>
      </c>
      <c r="O149" s="28">
        <f t="shared" si="111"/>
        <v>12000</v>
      </c>
      <c r="P149" s="27">
        <f t="shared" si="112"/>
        <v>0</v>
      </c>
      <c r="Q149" s="28">
        <f t="shared" si="113"/>
        <v>0</v>
      </c>
      <c r="R149" s="28">
        <f t="shared" si="114"/>
        <v>0</v>
      </c>
      <c r="S149" s="27">
        <f t="shared" si="115"/>
        <v>0</v>
      </c>
      <c r="T149" s="27">
        <f t="shared" si="116"/>
        <v>1</v>
      </c>
      <c r="U149" s="29">
        <v>0</v>
      </c>
      <c r="V149" s="30">
        <f t="shared" si="117"/>
        <v>1</v>
      </c>
      <c r="W149" s="31">
        <f t="shared" si="118"/>
        <v>1</v>
      </c>
      <c r="X149" s="30">
        <f t="shared" si="119"/>
        <v>0</v>
      </c>
      <c r="Y149" s="31">
        <f t="shared" si="120"/>
        <v>0</v>
      </c>
      <c r="Z149" s="32">
        <f t="shared" si="121"/>
        <v>2</v>
      </c>
      <c r="AA149" s="33">
        <f t="shared" si="122"/>
        <v>0</v>
      </c>
      <c r="AB149" s="61"/>
      <c r="AC149" s="61"/>
      <c r="AD149" s="61"/>
      <c r="AE149" s="61"/>
      <c r="AF149" s="61"/>
    </row>
    <row r="150" spans="1:32" s="34" customFormat="1" ht="46.8" customHeight="1" x14ac:dyDescent="0.4">
      <c r="A150" s="26">
        <v>2017</v>
      </c>
      <c r="B150" s="94" t="s">
        <v>342</v>
      </c>
      <c r="C150" s="67" t="s">
        <v>215</v>
      </c>
      <c r="D150" s="67" t="s">
        <v>219</v>
      </c>
      <c r="E150" s="87" t="s">
        <v>382</v>
      </c>
      <c r="F150" s="92">
        <v>0</v>
      </c>
      <c r="G150" s="93">
        <v>3500</v>
      </c>
      <c r="H150" s="100" t="s">
        <v>480</v>
      </c>
      <c r="I150" s="99"/>
      <c r="J150" s="86" t="s">
        <v>388</v>
      </c>
      <c r="K150" s="77" t="s">
        <v>307</v>
      </c>
      <c r="L150" s="27">
        <f t="shared" si="108"/>
        <v>0</v>
      </c>
      <c r="M150" s="28">
        <f t="shared" si="109"/>
        <v>0</v>
      </c>
      <c r="N150" s="27">
        <f t="shared" si="110"/>
        <v>1</v>
      </c>
      <c r="O150" s="28">
        <f t="shared" si="111"/>
        <v>3500</v>
      </c>
      <c r="P150" s="27">
        <f t="shared" si="112"/>
        <v>0</v>
      </c>
      <c r="Q150" s="28">
        <f t="shared" si="113"/>
        <v>0</v>
      </c>
      <c r="R150" s="28">
        <f t="shared" si="114"/>
        <v>0</v>
      </c>
      <c r="S150" s="27">
        <f t="shared" si="115"/>
        <v>0</v>
      </c>
      <c r="T150" s="27">
        <f t="shared" si="116"/>
        <v>1</v>
      </c>
      <c r="U150" s="29">
        <v>0</v>
      </c>
      <c r="V150" s="30">
        <f t="shared" si="117"/>
        <v>1</v>
      </c>
      <c r="W150" s="31">
        <f t="shared" si="118"/>
        <v>1</v>
      </c>
      <c r="X150" s="30">
        <f t="shared" si="119"/>
        <v>0</v>
      </c>
      <c r="Y150" s="31">
        <f t="shared" si="120"/>
        <v>0</v>
      </c>
      <c r="Z150" s="32">
        <f t="shared" si="121"/>
        <v>2</v>
      </c>
      <c r="AA150" s="33">
        <f t="shared" si="122"/>
        <v>0</v>
      </c>
      <c r="AB150" s="61"/>
      <c r="AC150" s="61"/>
      <c r="AD150" s="61"/>
      <c r="AE150" s="61"/>
      <c r="AF150" s="61"/>
    </row>
    <row r="151" spans="1:32" s="34" customFormat="1" ht="15" customHeight="1" x14ac:dyDescent="0.4">
      <c r="A151" s="26">
        <v>2017</v>
      </c>
      <c r="B151" s="86" t="s">
        <v>343</v>
      </c>
      <c r="C151" s="67" t="s">
        <v>215</v>
      </c>
      <c r="D151" s="67" t="s">
        <v>219</v>
      </c>
      <c r="E151" s="87" t="s">
        <v>383</v>
      </c>
      <c r="F151" s="92">
        <v>0</v>
      </c>
      <c r="G151" s="93">
        <v>15000</v>
      </c>
      <c r="H151" s="70"/>
      <c r="I151" s="99"/>
      <c r="J151" s="86" t="s">
        <v>389</v>
      </c>
      <c r="K151" s="77" t="s">
        <v>307</v>
      </c>
      <c r="L151" s="27">
        <f t="shared" si="108"/>
        <v>0</v>
      </c>
      <c r="M151" s="28">
        <f t="shared" si="109"/>
        <v>0</v>
      </c>
      <c r="N151" s="27">
        <f t="shared" si="110"/>
        <v>1</v>
      </c>
      <c r="O151" s="28">
        <f t="shared" si="111"/>
        <v>15000</v>
      </c>
      <c r="P151" s="27">
        <f t="shared" si="112"/>
        <v>0</v>
      </c>
      <c r="Q151" s="28">
        <f t="shared" si="113"/>
        <v>0</v>
      </c>
      <c r="R151" s="28">
        <f t="shared" si="114"/>
        <v>0</v>
      </c>
      <c r="S151" s="27">
        <f t="shared" si="115"/>
        <v>0</v>
      </c>
      <c r="T151" s="27">
        <f t="shared" si="116"/>
        <v>1</v>
      </c>
      <c r="U151" s="29">
        <v>0</v>
      </c>
      <c r="V151" s="30">
        <f t="shared" si="117"/>
        <v>1</v>
      </c>
      <c r="W151" s="31">
        <f t="shared" si="118"/>
        <v>1</v>
      </c>
      <c r="X151" s="30">
        <f t="shared" si="119"/>
        <v>0</v>
      </c>
      <c r="Y151" s="31">
        <f t="shared" si="120"/>
        <v>0</v>
      </c>
      <c r="Z151" s="32">
        <f t="shared" si="121"/>
        <v>2</v>
      </c>
      <c r="AA151" s="33">
        <f t="shared" si="122"/>
        <v>0</v>
      </c>
      <c r="AB151" s="61"/>
      <c r="AC151" s="61"/>
      <c r="AD151" s="61"/>
      <c r="AE151" s="61"/>
      <c r="AF151" s="61"/>
    </row>
    <row r="152" spans="1:32" s="34" customFormat="1" ht="58.2" customHeight="1" x14ac:dyDescent="0.4">
      <c r="A152" s="26">
        <v>2017</v>
      </c>
      <c r="B152" s="94" t="s">
        <v>344</v>
      </c>
      <c r="C152" s="67" t="s">
        <v>215</v>
      </c>
      <c r="D152" s="67" t="s">
        <v>219</v>
      </c>
      <c r="E152" s="87" t="s">
        <v>384</v>
      </c>
      <c r="F152" s="93">
        <v>700</v>
      </c>
      <c r="G152" s="93">
        <v>0</v>
      </c>
      <c r="H152" s="100" t="s">
        <v>478</v>
      </c>
      <c r="I152" s="99">
        <f t="shared" si="123"/>
        <v>700</v>
      </c>
      <c r="J152" s="86" t="s">
        <v>388</v>
      </c>
      <c r="K152" s="77" t="s">
        <v>306</v>
      </c>
      <c r="L152" s="27">
        <f t="shared" si="108"/>
        <v>1</v>
      </c>
      <c r="M152" s="28">
        <f t="shared" si="109"/>
        <v>700</v>
      </c>
      <c r="N152" s="27">
        <f t="shared" si="110"/>
        <v>0</v>
      </c>
      <c r="O152" s="28">
        <f t="shared" si="111"/>
        <v>0</v>
      </c>
      <c r="P152" s="27">
        <f t="shared" si="112"/>
        <v>0</v>
      </c>
      <c r="Q152" s="28">
        <f t="shared" si="113"/>
        <v>0</v>
      </c>
      <c r="R152" s="28">
        <f t="shared" si="114"/>
        <v>0</v>
      </c>
      <c r="S152" s="27">
        <f t="shared" si="115"/>
        <v>0</v>
      </c>
      <c r="T152" s="27">
        <f t="shared" si="116"/>
        <v>1</v>
      </c>
      <c r="U152" s="29">
        <v>0</v>
      </c>
      <c r="V152" s="30">
        <f t="shared" si="117"/>
        <v>0</v>
      </c>
      <c r="W152" s="31">
        <f t="shared" si="118"/>
        <v>0</v>
      </c>
      <c r="X152" s="30">
        <f t="shared" si="119"/>
        <v>1</v>
      </c>
      <c r="Y152" s="31">
        <f t="shared" si="120"/>
        <v>1</v>
      </c>
      <c r="Z152" s="32">
        <f t="shared" si="121"/>
        <v>2</v>
      </c>
      <c r="AA152" s="33">
        <f t="shared" si="122"/>
        <v>700</v>
      </c>
      <c r="AB152" s="61"/>
      <c r="AC152" s="61"/>
      <c r="AD152" s="61"/>
      <c r="AE152" s="61"/>
      <c r="AF152" s="61"/>
    </row>
    <row r="153" spans="1:32" s="34" customFormat="1" ht="45.6" customHeight="1" x14ac:dyDescent="0.4">
      <c r="A153" s="26">
        <v>2017</v>
      </c>
      <c r="B153" s="94" t="s">
        <v>345</v>
      </c>
      <c r="C153" s="67" t="s">
        <v>215</v>
      </c>
      <c r="D153" s="67" t="s">
        <v>219</v>
      </c>
      <c r="E153" s="87" t="s">
        <v>385</v>
      </c>
      <c r="F153" s="93">
        <v>1500</v>
      </c>
      <c r="G153" s="93">
        <v>0</v>
      </c>
      <c r="H153" s="100" t="s">
        <v>467</v>
      </c>
      <c r="I153" s="99">
        <f t="shared" si="123"/>
        <v>1500</v>
      </c>
      <c r="J153" s="86" t="s">
        <v>388</v>
      </c>
      <c r="K153" s="77" t="s">
        <v>306</v>
      </c>
      <c r="L153" s="27">
        <f t="shared" si="108"/>
        <v>1</v>
      </c>
      <c r="M153" s="28">
        <f t="shared" si="109"/>
        <v>1500</v>
      </c>
      <c r="N153" s="27">
        <f t="shared" si="110"/>
        <v>0</v>
      </c>
      <c r="O153" s="28">
        <f t="shared" si="111"/>
        <v>0</v>
      </c>
      <c r="P153" s="27">
        <f t="shared" si="112"/>
        <v>0</v>
      </c>
      <c r="Q153" s="28">
        <f t="shared" si="113"/>
        <v>0</v>
      </c>
      <c r="R153" s="28">
        <f t="shared" si="114"/>
        <v>0</v>
      </c>
      <c r="S153" s="27">
        <f t="shared" si="115"/>
        <v>0</v>
      </c>
      <c r="T153" s="27">
        <f t="shared" si="116"/>
        <v>1</v>
      </c>
      <c r="U153" s="29">
        <v>0</v>
      </c>
      <c r="V153" s="30">
        <f t="shared" si="117"/>
        <v>0</v>
      </c>
      <c r="W153" s="31">
        <f t="shared" si="118"/>
        <v>0</v>
      </c>
      <c r="X153" s="30">
        <f t="shared" si="119"/>
        <v>1</v>
      </c>
      <c r="Y153" s="31">
        <f t="shared" si="120"/>
        <v>1</v>
      </c>
      <c r="Z153" s="32">
        <f t="shared" si="121"/>
        <v>2</v>
      </c>
      <c r="AA153" s="33">
        <f t="shared" si="122"/>
        <v>1500</v>
      </c>
      <c r="AB153" s="61"/>
      <c r="AC153" s="61"/>
      <c r="AD153" s="61"/>
      <c r="AE153" s="61"/>
      <c r="AF153" s="61"/>
    </row>
    <row r="154" spans="1:32" s="34" customFormat="1" ht="58.2" customHeight="1" x14ac:dyDescent="0.4">
      <c r="A154" s="26">
        <v>2017</v>
      </c>
      <c r="B154" s="94" t="s">
        <v>346</v>
      </c>
      <c r="C154" s="67" t="s">
        <v>215</v>
      </c>
      <c r="D154" s="67" t="s">
        <v>219</v>
      </c>
      <c r="E154" s="87" t="s">
        <v>386</v>
      </c>
      <c r="F154" s="93">
        <v>2800</v>
      </c>
      <c r="G154" s="93">
        <v>0</v>
      </c>
      <c r="H154" s="100" t="s">
        <v>483</v>
      </c>
      <c r="I154" s="99">
        <f t="shared" si="123"/>
        <v>2000</v>
      </c>
      <c r="J154" s="86" t="s">
        <v>388</v>
      </c>
      <c r="K154" s="77" t="s">
        <v>306</v>
      </c>
      <c r="L154" s="27">
        <f t="shared" si="108"/>
        <v>1</v>
      </c>
      <c r="M154" s="28">
        <f t="shared" si="109"/>
        <v>2800</v>
      </c>
      <c r="N154" s="27">
        <f t="shared" si="110"/>
        <v>0</v>
      </c>
      <c r="O154" s="28">
        <f t="shared" si="111"/>
        <v>0</v>
      </c>
      <c r="P154" s="27">
        <f t="shared" si="112"/>
        <v>0</v>
      </c>
      <c r="Q154" s="28">
        <f t="shared" si="113"/>
        <v>0</v>
      </c>
      <c r="R154" s="28">
        <f t="shared" si="114"/>
        <v>0</v>
      </c>
      <c r="S154" s="27">
        <f t="shared" si="115"/>
        <v>0</v>
      </c>
      <c r="T154" s="27">
        <f t="shared" si="116"/>
        <v>1</v>
      </c>
      <c r="U154" s="29">
        <v>0</v>
      </c>
      <c r="V154" s="30">
        <f t="shared" si="117"/>
        <v>0</v>
      </c>
      <c r="W154" s="31">
        <f t="shared" si="118"/>
        <v>0</v>
      </c>
      <c r="X154" s="30">
        <f t="shared" si="119"/>
        <v>1</v>
      </c>
      <c r="Y154" s="31">
        <f t="shared" si="120"/>
        <v>1</v>
      </c>
      <c r="Z154" s="32">
        <f t="shared" si="121"/>
        <v>2</v>
      </c>
      <c r="AA154" s="33">
        <f t="shared" si="122"/>
        <v>2000</v>
      </c>
      <c r="AB154" s="61"/>
      <c r="AC154" s="61"/>
      <c r="AD154" s="61"/>
      <c r="AE154" s="61"/>
      <c r="AF154" s="61"/>
    </row>
    <row r="155" spans="1:32" s="34" customFormat="1" ht="15" customHeight="1" x14ac:dyDescent="0.4">
      <c r="A155" s="36"/>
      <c r="B155" s="36"/>
      <c r="C155" s="38"/>
      <c r="D155" s="38"/>
      <c r="E155" s="56"/>
      <c r="F155" s="107">
        <f>SUM(F115:F154)</f>
        <v>54458.33</v>
      </c>
      <c r="G155" s="107">
        <f>SUM(G115:G154)</f>
        <v>91000</v>
      </c>
      <c r="H155" s="108"/>
      <c r="I155" s="107">
        <v>27726</v>
      </c>
      <c r="J155" s="39"/>
      <c r="K155" s="59"/>
      <c r="L155" s="62">
        <f t="shared" ref="L155:U155" si="124">SUM(L115:L154)</f>
        <v>19</v>
      </c>
      <c r="M155" s="63">
        <f t="shared" si="124"/>
        <v>54458.33</v>
      </c>
      <c r="N155" s="62">
        <f t="shared" si="124"/>
        <v>13</v>
      </c>
      <c r="O155" s="63">
        <f t="shared" si="124"/>
        <v>91000</v>
      </c>
      <c r="P155" s="62">
        <f t="shared" si="124"/>
        <v>0</v>
      </c>
      <c r="Q155" s="63">
        <f t="shared" si="124"/>
        <v>0</v>
      </c>
      <c r="R155" s="63">
        <f t="shared" si="124"/>
        <v>0</v>
      </c>
      <c r="S155" s="62">
        <f t="shared" si="124"/>
        <v>8</v>
      </c>
      <c r="T155" s="62">
        <f t="shared" si="124"/>
        <v>40</v>
      </c>
      <c r="U155" s="29">
        <f t="shared" si="124"/>
        <v>0</v>
      </c>
      <c r="V155" s="59"/>
      <c r="W155" s="59"/>
      <c r="X155" s="41"/>
      <c r="Y155" s="42"/>
      <c r="Z155" s="41"/>
      <c r="AA155" s="43">
        <f>SUM(AA115:AA154)</f>
        <v>27726</v>
      </c>
      <c r="AB155" s="60"/>
      <c r="AC155" s="60"/>
      <c r="AD155" s="60"/>
      <c r="AE155" s="60"/>
      <c r="AF155" s="60"/>
    </row>
    <row r="156" spans="1:32" s="34" customFormat="1" ht="15" customHeight="1" x14ac:dyDescent="0.4">
      <c r="A156" s="36"/>
      <c r="B156" s="36"/>
      <c r="C156" s="38"/>
      <c r="D156" s="38"/>
      <c r="E156" s="56"/>
      <c r="F156" s="56"/>
      <c r="G156" s="56"/>
      <c r="H156" s="57"/>
      <c r="I156" s="58"/>
      <c r="J156" s="3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41"/>
      <c r="Y156" s="42"/>
      <c r="Z156" s="41"/>
      <c r="AA156" s="43"/>
      <c r="AB156" s="64"/>
      <c r="AC156" s="64"/>
      <c r="AD156" s="64"/>
      <c r="AE156" s="64"/>
      <c r="AF156" s="64"/>
    </row>
    <row r="157" spans="1:32" s="34" customFormat="1" ht="30.75" customHeight="1" x14ac:dyDescent="0.45">
      <c r="A157" s="18" t="s">
        <v>196</v>
      </c>
      <c r="B157" s="19" t="s">
        <v>197</v>
      </c>
      <c r="C157" s="20" t="s">
        <v>198</v>
      </c>
      <c r="D157" s="20" t="s">
        <v>199</v>
      </c>
      <c r="E157" s="20" t="s">
        <v>220</v>
      </c>
      <c r="F157" s="21" t="s">
        <v>200</v>
      </c>
      <c r="G157" s="22" t="s">
        <v>201</v>
      </c>
      <c r="H157" s="22" t="s">
        <v>221</v>
      </c>
      <c r="I157" s="23" t="s">
        <v>202</v>
      </c>
      <c r="J157" s="23" t="s">
        <v>391</v>
      </c>
      <c r="K157" s="20" t="s">
        <v>268</v>
      </c>
      <c r="L157" s="24" t="s">
        <v>203</v>
      </c>
      <c r="M157" s="24" t="s">
        <v>204</v>
      </c>
      <c r="N157" s="24" t="s">
        <v>205</v>
      </c>
      <c r="O157" s="24" t="s">
        <v>206</v>
      </c>
      <c r="P157" s="24" t="s">
        <v>207</v>
      </c>
      <c r="Q157" s="24" t="s">
        <v>208</v>
      </c>
      <c r="R157" s="24" t="s">
        <v>209</v>
      </c>
      <c r="S157" s="24" t="s">
        <v>210</v>
      </c>
      <c r="T157" s="24" t="s">
        <v>211</v>
      </c>
      <c r="U157" s="25" t="s">
        <v>212</v>
      </c>
      <c r="V157" s="121" t="s">
        <v>213</v>
      </c>
      <c r="W157" s="122"/>
      <c r="X157" s="122"/>
      <c r="Y157" s="122"/>
      <c r="Z157" s="123"/>
      <c r="AA157" s="22" t="s">
        <v>214</v>
      </c>
      <c r="AB157" s="64"/>
      <c r="AC157" s="64"/>
      <c r="AD157" s="64"/>
      <c r="AE157" s="64"/>
      <c r="AF157" s="64"/>
    </row>
    <row r="158" spans="1:32" s="34" customFormat="1" ht="15" customHeight="1" x14ac:dyDescent="0.4">
      <c r="A158" s="26">
        <v>2018</v>
      </c>
      <c r="B158" s="86" t="s">
        <v>393</v>
      </c>
      <c r="C158" s="67" t="s">
        <v>215</v>
      </c>
      <c r="D158" s="67" t="s">
        <v>219</v>
      </c>
      <c r="E158" s="87" t="s">
        <v>410</v>
      </c>
      <c r="F158" s="88">
        <v>0</v>
      </c>
      <c r="G158" s="89">
        <v>5000</v>
      </c>
      <c r="H158" s="70"/>
      <c r="I158" s="90"/>
      <c r="J158" s="86" t="s">
        <v>388</v>
      </c>
      <c r="K158" s="86" t="s">
        <v>307</v>
      </c>
      <c r="L158" s="27">
        <f>IF(AND(F158&gt;0)*(G158=0),1,0)</f>
        <v>0</v>
      </c>
      <c r="M158" s="28">
        <f>IF(L158=1,F158,0)</f>
        <v>0</v>
      </c>
      <c r="N158" s="27">
        <f>IF(AND(G158&gt;0)*(F158=0),1,0)</f>
        <v>1</v>
      </c>
      <c r="O158" s="28">
        <f>IF(N158=1,G158,0)</f>
        <v>5000</v>
      </c>
      <c r="P158" s="27">
        <f>IF(AND(F158=" ")*(G158=" "),0,IF(AND(F158&gt;0)*(G158&gt;0),1,0))</f>
        <v>0</v>
      </c>
      <c r="Q158" s="28">
        <f>IF(P158=1,F158,0)</f>
        <v>0</v>
      </c>
      <c r="R158" s="28">
        <f>IF(P158=1,G158,0)</f>
        <v>0</v>
      </c>
      <c r="S158" s="27">
        <f>IF(AND(F158=0)*(G158=0),1,0)</f>
        <v>0</v>
      </c>
      <c r="T158" s="27">
        <f>IF(E158&gt;0,1,0)</f>
        <v>1</v>
      </c>
      <c r="U158" s="29">
        <v>0</v>
      </c>
      <c r="V158" s="30">
        <f>IF(F158&lt;&gt;0,0,1)</f>
        <v>1</v>
      </c>
      <c r="W158" s="31">
        <f>IF(F158&gt;0,0,1)</f>
        <v>1</v>
      </c>
      <c r="X158" s="30">
        <f>IF(G158&lt;&gt;0,0,1)</f>
        <v>0</v>
      </c>
      <c r="Y158" s="31">
        <f>IF(G158&gt;0,0,1)</f>
        <v>0</v>
      </c>
      <c r="Z158" s="32">
        <f>IF(E158=0,0,SUM(V158:Y158))</f>
        <v>2</v>
      </c>
      <c r="AA158" s="33">
        <f>I158</f>
        <v>0</v>
      </c>
      <c r="AB158" s="64"/>
      <c r="AC158" s="64"/>
      <c r="AD158" s="64"/>
      <c r="AE158" s="64"/>
      <c r="AF158" s="64"/>
    </row>
    <row r="159" spans="1:32" s="34" customFormat="1" ht="15" customHeight="1" x14ac:dyDescent="0.4">
      <c r="A159" s="26">
        <v>2018</v>
      </c>
      <c r="B159" s="86" t="s">
        <v>394</v>
      </c>
      <c r="C159" s="67" t="s">
        <v>215</v>
      </c>
      <c r="D159" s="67" t="s">
        <v>219</v>
      </c>
      <c r="E159" s="87" t="s">
        <v>411</v>
      </c>
      <c r="F159" s="88">
        <v>0</v>
      </c>
      <c r="G159" s="89">
        <v>1000</v>
      </c>
      <c r="H159" s="70"/>
      <c r="I159" s="90"/>
      <c r="J159" s="86" t="s">
        <v>388</v>
      </c>
      <c r="K159" s="86" t="s">
        <v>307</v>
      </c>
      <c r="L159" s="27">
        <f t="shared" ref="L159:L175" si="125">IF(AND(F159&gt;0)*(G159=0),1,0)</f>
        <v>0</v>
      </c>
      <c r="M159" s="28">
        <f t="shared" ref="M159:M175" si="126">IF(L159=1,F159,0)</f>
        <v>0</v>
      </c>
      <c r="N159" s="27">
        <f t="shared" ref="N159:N175" si="127">IF(AND(G159&gt;0)*(F159=0),1,0)</f>
        <v>1</v>
      </c>
      <c r="O159" s="28">
        <f t="shared" ref="O159:O175" si="128">IF(N159=1,G159,0)</f>
        <v>1000</v>
      </c>
      <c r="P159" s="27">
        <f t="shared" ref="P159:P175" si="129">IF(AND(F159=" ")*(G159=" "),0,IF(AND(F159&gt;0)*(G159&gt;0),1,0))</f>
        <v>0</v>
      </c>
      <c r="Q159" s="28">
        <f t="shared" ref="Q159:Q175" si="130">IF(P159=1,F159,0)</f>
        <v>0</v>
      </c>
      <c r="R159" s="28">
        <f t="shared" ref="R159:R175" si="131">IF(P159=1,G159,0)</f>
        <v>0</v>
      </c>
      <c r="S159" s="27">
        <f t="shared" ref="S159:S175" si="132">IF(AND(F159=0)*(G159=0),1,0)</f>
        <v>0</v>
      </c>
      <c r="T159" s="27">
        <f t="shared" ref="T159:T175" si="133">IF(E159&gt;0,1,0)</f>
        <v>1</v>
      </c>
      <c r="U159" s="29">
        <v>0</v>
      </c>
      <c r="V159" s="30">
        <f t="shared" ref="V159:V175" si="134">IF(F159&lt;&gt;0,0,1)</f>
        <v>1</v>
      </c>
      <c r="W159" s="31">
        <f t="shared" ref="W159:W175" si="135">IF(F159&gt;0,0,1)</f>
        <v>1</v>
      </c>
      <c r="X159" s="30">
        <f t="shared" ref="X159:X175" si="136">IF(G159&lt;&gt;0,0,1)</f>
        <v>0</v>
      </c>
      <c r="Y159" s="31">
        <f t="shared" ref="Y159:Y175" si="137">IF(G159&gt;0,0,1)</f>
        <v>0</v>
      </c>
      <c r="Z159" s="32">
        <f t="shared" ref="Z159:Z175" si="138">IF(E159=0,0,SUM(V159:Y159))</f>
        <v>2</v>
      </c>
      <c r="AA159" s="33">
        <f t="shared" ref="AA159:AA175" si="139">I159</f>
        <v>0</v>
      </c>
      <c r="AB159" s="64"/>
      <c r="AC159" s="64"/>
      <c r="AD159" s="64"/>
      <c r="AE159" s="64"/>
      <c r="AF159" s="64"/>
    </row>
    <row r="160" spans="1:32" s="34" customFormat="1" ht="43.8" customHeight="1" x14ac:dyDescent="0.4">
      <c r="A160" s="26">
        <v>2018</v>
      </c>
      <c r="B160" s="94" t="s">
        <v>395</v>
      </c>
      <c r="C160" s="67" t="s">
        <v>215</v>
      </c>
      <c r="D160" s="67" t="s">
        <v>219</v>
      </c>
      <c r="E160" s="87" t="s">
        <v>412</v>
      </c>
      <c r="F160" s="88">
        <v>0</v>
      </c>
      <c r="G160" s="89">
        <v>4500</v>
      </c>
      <c r="H160" s="100" t="s">
        <v>485</v>
      </c>
      <c r="I160" s="99"/>
      <c r="J160" s="86" t="s">
        <v>388</v>
      </c>
      <c r="K160" s="86" t="s">
        <v>307</v>
      </c>
      <c r="L160" s="27">
        <f t="shared" si="125"/>
        <v>0</v>
      </c>
      <c r="M160" s="28">
        <f t="shared" si="126"/>
        <v>0</v>
      </c>
      <c r="N160" s="27">
        <f t="shared" si="127"/>
        <v>1</v>
      </c>
      <c r="O160" s="28">
        <f t="shared" si="128"/>
        <v>4500</v>
      </c>
      <c r="P160" s="27">
        <f t="shared" si="129"/>
        <v>0</v>
      </c>
      <c r="Q160" s="28">
        <f t="shared" si="130"/>
        <v>0</v>
      </c>
      <c r="R160" s="28">
        <f t="shared" si="131"/>
        <v>0</v>
      </c>
      <c r="S160" s="27">
        <f t="shared" si="132"/>
        <v>0</v>
      </c>
      <c r="T160" s="27">
        <f t="shared" si="133"/>
        <v>1</v>
      </c>
      <c r="U160" s="29">
        <v>0</v>
      </c>
      <c r="V160" s="30">
        <f t="shared" si="134"/>
        <v>1</v>
      </c>
      <c r="W160" s="31">
        <f t="shared" si="135"/>
        <v>1</v>
      </c>
      <c r="X160" s="30">
        <f t="shared" si="136"/>
        <v>0</v>
      </c>
      <c r="Y160" s="31">
        <f t="shared" si="137"/>
        <v>0</v>
      </c>
      <c r="Z160" s="32">
        <f t="shared" si="138"/>
        <v>2</v>
      </c>
      <c r="AA160" s="33">
        <f t="shared" si="139"/>
        <v>0</v>
      </c>
      <c r="AB160" s="64"/>
      <c r="AC160" s="64"/>
      <c r="AD160" s="64"/>
      <c r="AE160" s="64"/>
      <c r="AF160" s="64"/>
    </row>
    <row r="161" spans="1:32" s="34" customFormat="1" ht="43.8" customHeight="1" x14ac:dyDescent="0.4">
      <c r="A161" s="26">
        <v>2018</v>
      </c>
      <c r="B161" s="94" t="s">
        <v>396</v>
      </c>
      <c r="C161" s="67" t="s">
        <v>215</v>
      </c>
      <c r="D161" s="67" t="s">
        <v>219</v>
      </c>
      <c r="E161" s="87" t="s">
        <v>413</v>
      </c>
      <c r="F161" s="89">
        <v>700</v>
      </c>
      <c r="G161" s="89">
        <v>0</v>
      </c>
      <c r="H161" s="100" t="s">
        <v>484</v>
      </c>
      <c r="I161" s="99">
        <f t="shared" ref="I161:I170" si="140">IF(F161&lt;2000,F161,2000)</f>
        <v>700</v>
      </c>
      <c r="J161" s="86" t="s">
        <v>388</v>
      </c>
      <c r="K161" s="86" t="s">
        <v>306</v>
      </c>
      <c r="L161" s="27">
        <f t="shared" si="125"/>
        <v>1</v>
      </c>
      <c r="M161" s="28">
        <f t="shared" si="126"/>
        <v>700</v>
      </c>
      <c r="N161" s="27">
        <f t="shared" si="127"/>
        <v>0</v>
      </c>
      <c r="O161" s="28">
        <f t="shared" si="128"/>
        <v>0</v>
      </c>
      <c r="P161" s="27">
        <f t="shared" si="129"/>
        <v>0</v>
      </c>
      <c r="Q161" s="28">
        <f t="shared" si="130"/>
        <v>0</v>
      </c>
      <c r="R161" s="28">
        <f t="shared" si="131"/>
        <v>0</v>
      </c>
      <c r="S161" s="27">
        <f t="shared" si="132"/>
        <v>0</v>
      </c>
      <c r="T161" s="27">
        <f t="shared" si="133"/>
        <v>1</v>
      </c>
      <c r="U161" s="29">
        <v>0</v>
      </c>
      <c r="V161" s="30">
        <f t="shared" si="134"/>
        <v>0</v>
      </c>
      <c r="W161" s="31">
        <f t="shared" si="135"/>
        <v>0</v>
      </c>
      <c r="X161" s="30">
        <f t="shared" si="136"/>
        <v>1</v>
      </c>
      <c r="Y161" s="31">
        <f t="shared" si="137"/>
        <v>1</v>
      </c>
      <c r="Z161" s="32">
        <f t="shared" si="138"/>
        <v>2</v>
      </c>
      <c r="AA161" s="33">
        <f t="shared" si="139"/>
        <v>700</v>
      </c>
      <c r="AB161" s="64"/>
      <c r="AC161" s="64"/>
      <c r="AD161" s="64"/>
      <c r="AE161" s="64"/>
      <c r="AF161" s="64"/>
    </row>
    <row r="162" spans="1:32" s="34" customFormat="1" ht="48" customHeight="1" x14ac:dyDescent="0.4">
      <c r="A162" s="26">
        <v>2018</v>
      </c>
      <c r="B162" s="94" t="s">
        <v>397</v>
      </c>
      <c r="C162" s="67" t="s">
        <v>215</v>
      </c>
      <c r="D162" s="67" t="s">
        <v>219</v>
      </c>
      <c r="E162" s="87" t="s">
        <v>414</v>
      </c>
      <c r="F162" s="88">
        <v>1500</v>
      </c>
      <c r="G162" s="89">
        <v>0</v>
      </c>
      <c r="H162" s="100" t="s">
        <v>486</v>
      </c>
      <c r="I162" s="99">
        <v>1500</v>
      </c>
      <c r="J162" s="86" t="s">
        <v>388</v>
      </c>
      <c r="K162" s="86" t="s">
        <v>306</v>
      </c>
      <c r="L162" s="27">
        <f t="shared" si="125"/>
        <v>1</v>
      </c>
      <c r="M162" s="28">
        <f t="shared" si="126"/>
        <v>1500</v>
      </c>
      <c r="N162" s="27">
        <f t="shared" si="127"/>
        <v>0</v>
      </c>
      <c r="O162" s="28">
        <f t="shared" si="128"/>
        <v>0</v>
      </c>
      <c r="P162" s="27">
        <f t="shared" si="129"/>
        <v>0</v>
      </c>
      <c r="Q162" s="28">
        <f t="shared" si="130"/>
        <v>0</v>
      </c>
      <c r="R162" s="28">
        <f t="shared" si="131"/>
        <v>0</v>
      </c>
      <c r="S162" s="27">
        <f t="shared" si="132"/>
        <v>0</v>
      </c>
      <c r="T162" s="27">
        <f t="shared" si="133"/>
        <v>1</v>
      </c>
      <c r="U162" s="29">
        <v>0</v>
      </c>
      <c r="V162" s="30">
        <f t="shared" si="134"/>
        <v>0</v>
      </c>
      <c r="W162" s="31">
        <f t="shared" si="135"/>
        <v>0</v>
      </c>
      <c r="X162" s="30">
        <f t="shared" si="136"/>
        <v>1</v>
      </c>
      <c r="Y162" s="31">
        <f t="shared" si="137"/>
        <v>1</v>
      </c>
      <c r="Z162" s="32">
        <f t="shared" si="138"/>
        <v>2</v>
      </c>
      <c r="AA162" s="33">
        <f t="shared" si="139"/>
        <v>1500</v>
      </c>
      <c r="AB162" s="64"/>
      <c r="AC162" s="64"/>
      <c r="AD162" s="64"/>
      <c r="AE162" s="64"/>
      <c r="AF162" s="64"/>
    </row>
    <row r="163" spans="1:32" s="34" customFormat="1" ht="77.400000000000006" customHeight="1" x14ac:dyDescent="0.4">
      <c r="A163" s="26">
        <v>2018</v>
      </c>
      <c r="B163" s="94" t="s">
        <v>398</v>
      </c>
      <c r="C163" s="67" t="s">
        <v>215</v>
      </c>
      <c r="D163" s="67" t="s">
        <v>219</v>
      </c>
      <c r="E163" s="87" t="s">
        <v>415</v>
      </c>
      <c r="F163" s="88">
        <v>0</v>
      </c>
      <c r="G163" s="89">
        <v>0</v>
      </c>
      <c r="H163" s="100" t="s">
        <v>497</v>
      </c>
      <c r="I163" s="99"/>
      <c r="J163" s="86" t="s">
        <v>388</v>
      </c>
      <c r="K163" s="86" t="s">
        <v>308</v>
      </c>
      <c r="L163" s="27">
        <f t="shared" si="125"/>
        <v>0</v>
      </c>
      <c r="M163" s="28">
        <f t="shared" si="126"/>
        <v>0</v>
      </c>
      <c r="N163" s="27">
        <f t="shared" si="127"/>
        <v>0</v>
      </c>
      <c r="O163" s="28">
        <f t="shared" si="128"/>
        <v>0</v>
      </c>
      <c r="P163" s="27">
        <f t="shared" si="129"/>
        <v>0</v>
      </c>
      <c r="Q163" s="28">
        <f t="shared" si="130"/>
        <v>0</v>
      </c>
      <c r="R163" s="28">
        <f t="shared" si="131"/>
        <v>0</v>
      </c>
      <c r="S163" s="27">
        <f t="shared" si="132"/>
        <v>1</v>
      </c>
      <c r="T163" s="27">
        <f t="shared" si="133"/>
        <v>1</v>
      </c>
      <c r="U163" s="29">
        <v>0</v>
      </c>
      <c r="V163" s="30">
        <f t="shared" si="134"/>
        <v>1</v>
      </c>
      <c r="W163" s="31">
        <f t="shared" si="135"/>
        <v>1</v>
      </c>
      <c r="X163" s="30">
        <f t="shared" si="136"/>
        <v>1</v>
      </c>
      <c r="Y163" s="31">
        <f t="shared" si="137"/>
        <v>1</v>
      </c>
      <c r="Z163" s="32">
        <f t="shared" si="138"/>
        <v>4</v>
      </c>
      <c r="AA163" s="33">
        <f t="shared" si="139"/>
        <v>0</v>
      </c>
      <c r="AB163" s="64"/>
      <c r="AC163" s="64"/>
      <c r="AD163" s="64"/>
      <c r="AE163" s="64"/>
      <c r="AF163" s="64"/>
    </row>
    <row r="164" spans="1:32" s="34" customFormat="1" ht="76.2" customHeight="1" x14ac:dyDescent="0.4">
      <c r="A164" s="26">
        <v>2018</v>
      </c>
      <c r="B164" s="94" t="s">
        <v>399</v>
      </c>
      <c r="C164" s="67" t="s">
        <v>215</v>
      </c>
      <c r="D164" s="67" t="s">
        <v>219</v>
      </c>
      <c r="E164" s="87" t="s">
        <v>416</v>
      </c>
      <c r="F164" s="88">
        <v>0</v>
      </c>
      <c r="G164" s="89">
        <v>900</v>
      </c>
      <c r="H164" s="100" t="s">
        <v>481</v>
      </c>
      <c r="I164" s="99"/>
      <c r="J164" s="86" t="s">
        <v>388</v>
      </c>
      <c r="K164" s="86" t="s">
        <v>307</v>
      </c>
      <c r="L164" s="27">
        <f t="shared" si="125"/>
        <v>0</v>
      </c>
      <c r="M164" s="28">
        <f t="shared" si="126"/>
        <v>0</v>
      </c>
      <c r="N164" s="27">
        <f t="shared" si="127"/>
        <v>1</v>
      </c>
      <c r="O164" s="28">
        <f t="shared" si="128"/>
        <v>900</v>
      </c>
      <c r="P164" s="27">
        <f t="shared" si="129"/>
        <v>0</v>
      </c>
      <c r="Q164" s="28">
        <f t="shared" si="130"/>
        <v>0</v>
      </c>
      <c r="R164" s="28">
        <f t="shared" si="131"/>
        <v>0</v>
      </c>
      <c r="S164" s="27">
        <f t="shared" si="132"/>
        <v>0</v>
      </c>
      <c r="T164" s="27">
        <f t="shared" si="133"/>
        <v>1</v>
      </c>
      <c r="U164" s="29">
        <v>0</v>
      </c>
      <c r="V164" s="30">
        <f t="shared" si="134"/>
        <v>1</v>
      </c>
      <c r="W164" s="31">
        <f t="shared" si="135"/>
        <v>1</v>
      </c>
      <c r="X164" s="30">
        <f t="shared" si="136"/>
        <v>0</v>
      </c>
      <c r="Y164" s="31">
        <f t="shared" si="137"/>
        <v>0</v>
      </c>
      <c r="Z164" s="32">
        <f t="shared" si="138"/>
        <v>2</v>
      </c>
      <c r="AA164" s="33">
        <f t="shared" si="139"/>
        <v>0</v>
      </c>
      <c r="AB164" s="64"/>
      <c r="AC164" s="64"/>
      <c r="AD164" s="64"/>
      <c r="AE164" s="64"/>
      <c r="AF164" s="64"/>
    </row>
    <row r="165" spans="1:32" s="34" customFormat="1" ht="57.6" customHeight="1" x14ac:dyDescent="0.4">
      <c r="A165" s="26">
        <v>2018</v>
      </c>
      <c r="B165" s="94" t="s">
        <v>400</v>
      </c>
      <c r="C165" s="67" t="s">
        <v>215</v>
      </c>
      <c r="D165" s="67" t="s">
        <v>219</v>
      </c>
      <c r="E165" s="87" t="s">
        <v>417</v>
      </c>
      <c r="F165" s="88">
        <v>0</v>
      </c>
      <c r="G165" s="89">
        <v>4500</v>
      </c>
      <c r="H165" s="70" t="s">
        <v>488</v>
      </c>
      <c r="I165" s="99"/>
      <c r="J165" s="86" t="s">
        <v>388</v>
      </c>
      <c r="K165" s="86" t="s">
        <v>307</v>
      </c>
      <c r="L165" s="27">
        <f t="shared" si="125"/>
        <v>0</v>
      </c>
      <c r="M165" s="28">
        <f t="shared" si="126"/>
        <v>0</v>
      </c>
      <c r="N165" s="27">
        <f t="shared" si="127"/>
        <v>1</v>
      </c>
      <c r="O165" s="28">
        <f t="shared" si="128"/>
        <v>4500</v>
      </c>
      <c r="P165" s="27">
        <f t="shared" si="129"/>
        <v>0</v>
      </c>
      <c r="Q165" s="28">
        <f t="shared" si="130"/>
        <v>0</v>
      </c>
      <c r="R165" s="28">
        <f t="shared" si="131"/>
        <v>0</v>
      </c>
      <c r="S165" s="27">
        <f t="shared" si="132"/>
        <v>0</v>
      </c>
      <c r="T165" s="27">
        <f t="shared" si="133"/>
        <v>1</v>
      </c>
      <c r="U165" s="29">
        <v>0</v>
      </c>
      <c r="V165" s="30">
        <f t="shared" si="134"/>
        <v>1</v>
      </c>
      <c r="W165" s="31">
        <f t="shared" si="135"/>
        <v>1</v>
      </c>
      <c r="X165" s="30">
        <f t="shared" si="136"/>
        <v>0</v>
      </c>
      <c r="Y165" s="31">
        <f t="shared" si="137"/>
        <v>0</v>
      </c>
      <c r="Z165" s="32">
        <f t="shared" si="138"/>
        <v>2</v>
      </c>
      <c r="AA165" s="33">
        <f t="shared" si="139"/>
        <v>0</v>
      </c>
      <c r="AB165" s="64"/>
      <c r="AC165" s="64"/>
      <c r="AD165" s="64"/>
      <c r="AE165" s="64"/>
      <c r="AF165" s="64"/>
    </row>
    <row r="166" spans="1:32" s="34" customFormat="1" ht="60.6" customHeight="1" x14ac:dyDescent="0.4">
      <c r="A166" s="26">
        <v>2018</v>
      </c>
      <c r="B166" s="94" t="s">
        <v>401</v>
      </c>
      <c r="C166" s="67" t="s">
        <v>215</v>
      </c>
      <c r="D166" s="67" t="s">
        <v>219</v>
      </c>
      <c r="E166" s="87" t="s">
        <v>418</v>
      </c>
      <c r="F166" s="88">
        <v>0</v>
      </c>
      <c r="G166" s="89">
        <v>2000</v>
      </c>
      <c r="H166" s="100" t="s">
        <v>487</v>
      </c>
      <c r="I166" s="99"/>
      <c r="J166" s="86" t="s">
        <v>388</v>
      </c>
      <c r="K166" s="86" t="s">
        <v>307</v>
      </c>
      <c r="L166" s="27">
        <f t="shared" si="125"/>
        <v>0</v>
      </c>
      <c r="M166" s="28">
        <f t="shared" si="126"/>
        <v>0</v>
      </c>
      <c r="N166" s="27">
        <f t="shared" si="127"/>
        <v>1</v>
      </c>
      <c r="O166" s="28">
        <f t="shared" si="128"/>
        <v>2000</v>
      </c>
      <c r="P166" s="27">
        <f t="shared" si="129"/>
        <v>0</v>
      </c>
      <c r="Q166" s="28">
        <f t="shared" si="130"/>
        <v>0</v>
      </c>
      <c r="R166" s="28">
        <f t="shared" si="131"/>
        <v>0</v>
      </c>
      <c r="S166" s="27">
        <f t="shared" si="132"/>
        <v>0</v>
      </c>
      <c r="T166" s="27">
        <f t="shared" si="133"/>
        <v>1</v>
      </c>
      <c r="U166" s="29">
        <v>0</v>
      </c>
      <c r="V166" s="30">
        <f t="shared" si="134"/>
        <v>1</v>
      </c>
      <c r="W166" s="31">
        <f t="shared" si="135"/>
        <v>1</v>
      </c>
      <c r="X166" s="30">
        <f t="shared" si="136"/>
        <v>0</v>
      </c>
      <c r="Y166" s="31">
        <f t="shared" si="137"/>
        <v>0</v>
      </c>
      <c r="Z166" s="32">
        <f t="shared" si="138"/>
        <v>2</v>
      </c>
      <c r="AA166" s="33">
        <f t="shared" si="139"/>
        <v>0</v>
      </c>
      <c r="AB166" s="64"/>
      <c r="AC166" s="64"/>
      <c r="AD166" s="64"/>
      <c r="AE166" s="64"/>
      <c r="AF166" s="64"/>
    </row>
    <row r="167" spans="1:32" s="34" customFormat="1" ht="15" customHeight="1" x14ac:dyDescent="0.4">
      <c r="A167" s="26">
        <v>2018</v>
      </c>
      <c r="B167" s="94" t="s">
        <v>402</v>
      </c>
      <c r="C167" s="67" t="s">
        <v>215</v>
      </c>
      <c r="D167" s="67" t="s">
        <v>219</v>
      </c>
      <c r="E167" s="87" t="s">
        <v>419</v>
      </c>
      <c r="F167" s="88">
        <v>0</v>
      </c>
      <c r="G167" s="89">
        <v>25000</v>
      </c>
      <c r="H167" s="70" t="s">
        <v>499</v>
      </c>
      <c r="I167" s="99"/>
      <c r="J167" s="86" t="s">
        <v>388</v>
      </c>
      <c r="K167" s="86" t="s">
        <v>307</v>
      </c>
      <c r="L167" s="27">
        <f t="shared" si="125"/>
        <v>0</v>
      </c>
      <c r="M167" s="28">
        <f t="shared" si="126"/>
        <v>0</v>
      </c>
      <c r="N167" s="27">
        <f t="shared" si="127"/>
        <v>1</v>
      </c>
      <c r="O167" s="28">
        <f t="shared" si="128"/>
        <v>25000</v>
      </c>
      <c r="P167" s="27">
        <f t="shared" si="129"/>
        <v>0</v>
      </c>
      <c r="Q167" s="28">
        <f t="shared" si="130"/>
        <v>0</v>
      </c>
      <c r="R167" s="28">
        <f t="shared" si="131"/>
        <v>0</v>
      </c>
      <c r="S167" s="27">
        <f t="shared" si="132"/>
        <v>0</v>
      </c>
      <c r="T167" s="27">
        <f t="shared" si="133"/>
        <v>1</v>
      </c>
      <c r="U167" s="29">
        <v>0</v>
      </c>
      <c r="V167" s="30">
        <f t="shared" si="134"/>
        <v>1</v>
      </c>
      <c r="W167" s="31">
        <f t="shared" si="135"/>
        <v>1</v>
      </c>
      <c r="X167" s="30">
        <f t="shared" si="136"/>
        <v>0</v>
      </c>
      <c r="Y167" s="31">
        <f t="shared" si="137"/>
        <v>0</v>
      </c>
      <c r="Z167" s="32">
        <f t="shared" si="138"/>
        <v>2</v>
      </c>
      <c r="AA167" s="33">
        <f t="shared" si="139"/>
        <v>0</v>
      </c>
      <c r="AB167" s="64"/>
      <c r="AC167" s="64"/>
      <c r="AD167" s="64"/>
      <c r="AE167" s="64"/>
      <c r="AF167" s="64"/>
    </row>
    <row r="168" spans="1:32" s="34" customFormat="1" ht="50.4" customHeight="1" x14ac:dyDescent="0.4">
      <c r="A168" s="26">
        <v>2018</v>
      </c>
      <c r="B168" s="94" t="s">
        <v>403</v>
      </c>
      <c r="C168" s="67" t="s">
        <v>215</v>
      </c>
      <c r="D168" s="67" t="s">
        <v>219</v>
      </c>
      <c r="E168" s="87" t="s">
        <v>420</v>
      </c>
      <c r="F168" s="89">
        <v>1400</v>
      </c>
      <c r="G168" s="89">
        <v>0</v>
      </c>
      <c r="H168" s="100" t="s">
        <v>490</v>
      </c>
      <c r="I168" s="99">
        <f t="shared" si="140"/>
        <v>1400</v>
      </c>
      <c r="J168" s="86" t="s">
        <v>390</v>
      </c>
      <c r="K168" s="86" t="s">
        <v>306</v>
      </c>
      <c r="L168" s="27">
        <f t="shared" si="125"/>
        <v>1</v>
      </c>
      <c r="M168" s="28">
        <f t="shared" si="126"/>
        <v>1400</v>
      </c>
      <c r="N168" s="27">
        <f t="shared" si="127"/>
        <v>0</v>
      </c>
      <c r="O168" s="28">
        <f t="shared" si="128"/>
        <v>0</v>
      </c>
      <c r="P168" s="27">
        <f t="shared" si="129"/>
        <v>0</v>
      </c>
      <c r="Q168" s="28">
        <f t="shared" si="130"/>
        <v>0</v>
      </c>
      <c r="R168" s="28">
        <f t="shared" si="131"/>
        <v>0</v>
      </c>
      <c r="S168" s="27">
        <f t="shared" si="132"/>
        <v>0</v>
      </c>
      <c r="T168" s="27">
        <f t="shared" si="133"/>
        <v>1</v>
      </c>
      <c r="U168" s="29">
        <v>0</v>
      </c>
      <c r="V168" s="30">
        <f t="shared" si="134"/>
        <v>0</v>
      </c>
      <c r="W168" s="31">
        <f t="shared" si="135"/>
        <v>0</v>
      </c>
      <c r="X168" s="30">
        <f t="shared" si="136"/>
        <v>1</v>
      </c>
      <c r="Y168" s="31">
        <f t="shared" si="137"/>
        <v>1</v>
      </c>
      <c r="Z168" s="32">
        <f t="shared" si="138"/>
        <v>2</v>
      </c>
      <c r="AA168" s="33">
        <f t="shared" si="139"/>
        <v>1400</v>
      </c>
      <c r="AB168" s="64"/>
      <c r="AC168" s="64"/>
      <c r="AD168" s="64"/>
      <c r="AE168" s="64"/>
      <c r="AF168" s="64"/>
    </row>
    <row r="169" spans="1:32" s="34" customFormat="1" ht="76.2" customHeight="1" x14ac:dyDescent="0.4">
      <c r="A169" s="26">
        <v>2018</v>
      </c>
      <c r="B169" s="94" t="s">
        <v>404</v>
      </c>
      <c r="C169" s="67" t="s">
        <v>215</v>
      </c>
      <c r="D169" s="67" t="s">
        <v>219</v>
      </c>
      <c r="E169" s="87" t="s">
        <v>421</v>
      </c>
      <c r="F169" s="89">
        <v>2000</v>
      </c>
      <c r="G169" s="89">
        <v>0</v>
      </c>
      <c r="H169" s="100" t="s">
        <v>489</v>
      </c>
      <c r="I169" s="99">
        <f t="shared" si="140"/>
        <v>2000</v>
      </c>
      <c r="J169" s="86" t="s">
        <v>388</v>
      </c>
      <c r="K169" s="86" t="s">
        <v>306</v>
      </c>
      <c r="L169" s="27">
        <f t="shared" si="125"/>
        <v>1</v>
      </c>
      <c r="M169" s="28">
        <f t="shared" si="126"/>
        <v>2000</v>
      </c>
      <c r="N169" s="27">
        <f t="shared" si="127"/>
        <v>0</v>
      </c>
      <c r="O169" s="28">
        <f t="shared" si="128"/>
        <v>0</v>
      </c>
      <c r="P169" s="27">
        <f t="shared" si="129"/>
        <v>0</v>
      </c>
      <c r="Q169" s="28">
        <f t="shared" si="130"/>
        <v>0</v>
      </c>
      <c r="R169" s="28">
        <f t="shared" si="131"/>
        <v>0</v>
      </c>
      <c r="S169" s="27">
        <f t="shared" si="132"/>
        <v>0</v>
      </c>
      <c r="T169" s="27">
        <f t="shared" si="133"/>
        <v>1</v>
      </c>
      <c r="U169" s="29">
        <v>0</v>
      </c>
      <c r="V169" s="30">
        <f t="shared" si="134"/>
        <v>0</v>
      </c>
      <c r="W169" s="31">
        <f t="shared" si="135"/>
        <v>0</v>
      </c>
      <c r="X169" s="30">
        <f t="shared" si="136"/>
        <v>1</v>
      </c>
      <c r="Y169" s="31">
        <f t="shared" si="137"/>
        <v>1</v>
      </c>
      <c r="Z169" s="32">
        <f t="shared" si="138"/>
        <v>2</v>
      </c>
      <c r="AA169" s="33">
        <f t="shared" si="139"/>
        <v>2000</v>
      </c>
      <c r="AB169" s="64"/>
      <c r="AC169" s="64"/>
      <c r="AD169" s="64"/>
      <c r="AE169" s="64"/>
      <c r="AF169" s="64"/>
    </row>
    <row r="170" spans="1:32" s="34" customFormat="1" ht="57.6" customHeight="1" x14ac:dyDescent="0.4">
      <c r="A170" s="26">
        <v>2018</v>
      </c>
      <c r="B170" s="94" t="s">
        <v>405</v>
      </c>
      <c r="C170" s="67" t="s">
        <v>215</v>
      </c>
      <c r="D170" s="67" t="s">
        <v>219</v>
      </c>
      <c r="E170" s="87" t="s">
        <v>422</v>
      </c>
      <c r="F170" s="89">
        <v>850</v>
      </c>
      <c r="G170" s="89">
        <v>0</v>
      </c>
      <c r="H170" s="100" t="s">
        <v>498</v>
      </c>
      <c r="I170" s="99">
        <f t="shared" si="140"/>
        <v>850</v>
      </c>
      <c r="J170" s="86" t="s">
        <v>388</v>
      </c>
      <c r="K170" s="86" t="s">
        <v>306</v>
      </c>
      <c r="L170" s="27">
        <f t="shared" si="125"/>
        <v>1</v>
      </c>
      <c r="M170" s="28">
        <f t="shared" si="126"/>
        <v>850</v>
      </c>
      <c r="N170" s="27">
        <f t="shared" si="127"/>
        <v>0</v>
      </c>
      <c r="O170" s="28">
        <f t="shared" si="128"/>
        <v>0</v>
      </c>
      <c r="P170" s="27">
        <f t="shared" si="129"/>
        <v>0</v>
      </c>
      <c r="Q170" s="28">
        <f t="shared" si="130"/>
        <v>0</v>
      </c>
      <c r="R170" s="28">
        <f t="shared" si="131"/>
        <v>0</v>
      </c>
      <c r="S170" s="27">
        <f t="shared" si="132"/>
        <v>0</v>
      </c>
      <c r="T170" s="27">
        <f t="shared" si="133"/>
        <v>1</v>
      </c>
      <c r="U170" s="29">
        <v>0</v>
      </c>
      <c r="V170" s="30">
        <f t="shared" si="134"/>
        <v>0</v>
      </c>
      <c r="W170" s="31">
        <f t="shared" si="135"/>
        <v>0</v>
      </c>
      <c r="X170" s="30">
        <f t="shared" si="136"/>
        <v>1</v>
      </c>
      <c r="Y170" s="31">
        <f t="shared" si="137"/>
        <v>1</v>
      </c>
      <c r="Z170" s="32">
        <f t="shared" si="138"/>
        <v>2</v>
      </c>
      <c r="AA170" s="33">
        <f t="shared" si="139"/>
        <v>850</v>
      </c>
      <c r="AB170" s="64"/>
      <c r="AC170" s="64"/>
      <c r="AD170" s="64"/>
      <c r="AE170" s="64"/>
      <c r="AF170" s="64"/>
    </row>
    <row r="171" spans="1:32" s="34" customFormat="1" ht="15" customHeight="1" x14ac:dyDescent="0.4">
      <c r="A171" s="26">
        <v>2018</v>
      </c>
      <c r="B171" s="86" t="s">
        <v>406</v>
      </c>
      <c r="C171" s="67" t="s">
        <v>215</v>
      </c>
      <c r="D171" s="67" t="s">
        <v>219</v>
      </c>
      <c r="E171" s="87" t="s">
        <v>423</v>
      </c>
      <c r="F171" s="88">
        <v>0</v>
      </c>
      <c r="G171" s="89">
        <v>5000</v>
      </c>
      <c r="H171" s="70"/>
      <c r="I171" s="99"/>
      <c r="J171" s="86" t="s">
        <v>389</v>
      </c>
      <c r="K171" s="86" t="s">
        <v>307</v>
      </c>
      <c r="L171" s="27">
        <f t="shared" si="125"/>
        <v>0</v>
      </c>
      <c r="M171" s="28">
        <f t="shared" si="126"/>
        <v>0</v>
      </c>
      <c r="N171" s="27">
        <f t="shared" si="127"/>
        <v>1</v>
      </c>
      <c r="O171" s="28">
        <f t="shared" si="128"/>
        <v>5000</v>
      </c>
      <c r="P171" s="27">
        <f t="shared" si="129"/>
        <v>0</v>
      </c>
      <c r="Q171" s="28">
        <f t="shared" si="130"/>
        <v>0</v>
      </c>
      <c r="R171" s="28">
        <f t="shared" si="131"/>
        <v>0</v>
      </c>
      <c r="S171" s="27">
        <f t="shared" si="132"/>
        <v>0</v>
      </c>
      <c r="T171" s="27">
        <f t="shared" si="133"/>
        <v>1</v>
      </c>
      <c r="U171" s="29">
        <v>0</v>
      </c>
      <c r="V171" s="30">
        <f t="shared" si="134"/>
        <v>1</v>
      </c>
      <c r="W171" s="31">
        <f t="shared" si="135"/>
        <v>1</v>
      </c>
      <c r="X171" s="30">
        <f t="shared" si="136"/>
        <v>0</v>
      </c>
      <c r="Y171" s="31">
        <f t="shared" si="137"/>
        <v>0</v>
      </c>
      <c r="Z171" s="32">
        <f t="shared" si="138"/>
        <v>2</v>
      </c>
      <c r="AA171" s="33">
        <f t="shared" si="139"/>
        <v>0</v>
      </c>
      <c r="AB171" s="64"/>
      <c r="AC171" s="64"/>
      <c r="AD171" s="64"/>
      <c r="AE171" s="64"/>
      <c r="AF171" s="64"/>
    </row>
    <row r="172" spans="1:32" s="34" customFormat="1" ht="72.599999999999994" customHeight="1" x14ac:dyDescent="0.4">
      <c r="A172" s="26">
        <v>2018</v>
      </c>
      <c r="B172" s="94" t="s">
        <v>407</v>
      </c>
      <c r="C172" s="67" t="s">
        <v>215</v>
      </c>
      <c r="D172" s="67" t="s">
        <v>219</v>
      </c>
      <c r="E172" s="87" t="s">
        <v>424</v>
      </c>
      <c r="F172" s="88">
        <v>0</v>
      </c>
      <c r="G172" s="89">
        <v>0</v>
      </c>
      <c r="H172" s="100" t="s">
        <v>492</v>
      </c>
      <c r="I172" s="99"/>
      <c r="J172" s="86" t="s">
        <v>388</v>
      </c>
      <c r="K172" s="86" t="s">
        <v>308</v>
      </c>
      <c r="L172" s="27">
        <f t="shared" si="125"/>
        <v>0</v>
      </c>
      <c r="M172" s="28">
        <f t="shared" si="126"/>
        <v>0</v>
      </c>
      <c r="N172" s="27">
        <f t="shared" si="127"/>
        <v>0</v>
      </c>
      <c r="O172" s="28">
        <f t="shared" si="128"/>
        <v>0</v>
      </c>
      <c r="P172" s="27">
        <f t="shared" si="129"/>
        <v>0</v>
      </c>
      <c r="Q172" s="28">
        <f t="shared" si="130"/>
        <v>0</v>
      </c>
      <c r="R172" s="28">
        <f t="shared" si="131"/>
        <v>0</v>
      </c>
      <c r="S172" s="27">
        <f t="shared" si="132"/>
        <v>1</v>
      </c>
      <c r="T172" s="27">
        <f t="shared" si="133"/>
        <v>1</v>
      </c>
      <c r="U172" s="29">
        <v>0</v>
      </c>
      <c r="V172" s="30">
        <f t="shared" si="134"/>
        <v>1</v>
      </c>
      <c r="W172" s="31">
        <f t="shared" si="135"/>
        <v>1</v>
      </c>
      <c r="X172" s="30">
        <f t="shared" si="136"/>
        <v>1</v>
      </c>
      <c r="Y172" s="31">
        <f t="shared" si="137"/>
        <v>1</v>
      </c>
      <c r="Z172" s="32">
        <f t="shared" si="138"/>
        <v>4</v>
      </c>
      <c r="AA172" s="33">
        <f t="shared" si="139"/>
        <v>0</v>
      </c>
      <c r="AB172" s="64"/>
      <c r="AC172" s="64"/>
      <c r="AD172" s="64"/>
      <c r="AE172" s="64"/>
      <c r="AF172" s="64"/>
    </row>
    <row r="173" spans="1:32" s="34" customFormat="1" ht="72.599999999999994" customHeight="1" x14ac:dyDescent="0.4">
      <c r="A173" s="26">
        <v>2018</v>
      </c>
      <c r="B173" s="94" t="s">
        <v>408</v>
      </c>
      <c r="C173" s="67" t="s">
        <v>215</v>
      </c>
      <c r="D173" s="67" t="s">
        <v>219</v>
      </c>
      <c r="E173" s="87" t="s">
        <v>425</v>
      </c>
      <c r="F173" s="88">
        <v>0</v>
      </c>
      <c r="G173" s="89">
        <v>5500</v>
      </c>
      <c r="H173" s="119" t="s">
        <v>491</v>
      </c>
      <c r="I173" s="99"/>
      <c r="J173" s="86" t="s">
        <v>389</v>
      </c>
      <c r="K173" s="86" t="s">
        <v>307</v>
      </c>
      <c r="L173" s="27">
        <f t="shared" si="125"/>
        <v>0</v>
      </c>
      <c r="M173" s="28">
        <f t="shared" si="126"/>
        <v>0</v>
      </c>
      <c r="N173" s="27">
        <f t="shared" si="127"/>
        <v>1</v>
      </c>
      <c r="O173" s="28">
        <f t="shared" si="128"/>
        <v>5500</v>
      </c>
      <c r="P173" s="27">
        <f t="shared" si="129"/>
        <v>0</v>
      </c>
      <c r="Q173" s="28">
        <f t="shared" si="130"/>
        <v>0</v>
      </c>
      <c r="R173" s="28">
        <f t="shared" si="131"/>
        <v>0</v>
      </c>
      <c r="S173" s="27">
        <f t="shared" si="132"/>
        <v>0</v>
      </c>
      <c r="T173" s="27">
        <f t="shared" si="133"/>
        <v>1</v>
      </c>
      <c r="U173" s="29">
        <v>0</v>
      </c>
      <c r="V173" s="30">
        <f t="shared" si="134"/>
        <v>1</v>
      </c>
      <c r="W173" s="31">
        <f t="shared" si="135"/>
        <v>1</v>
      </c>
      <c r="X173" s="30">
        <f t="shared" si="136"/>
        <v>0</v>
      </c>
      <c r="Y173" s="31">
        <f t="shared" si="137"/>
        <v>0</v>
      </c>
      <c r="Z173" s="32">
        <f t="shared" si="138"/>
        <v>2</v>
      </c>
      <c r="AA173" s="33">
        <f t="shared" si="139"/>
        <v>0</v>
      </c>
      <c r="AB173" s="64"/>
      <c r="AC173" s="64"/>
      <c r="AD173" s="64"/>
      <c r="AE173" s="64"/>
      <c r="AF173" s="64"/>
    </row>
    <row r="174" spans="1:32" s="34" customFormat="1" ht="15" customHeight="1" x14ac:dyDescent="0.4">
      <c r="A174" s="26">
        <v>2018</v>
      </c>
      <c r="B174" s="94" t="s">
        <v>408</v>
      </c>
      <c r="C174" s="67" t="s">
        <v>215</v>
      </c>
      <c r="D174" s="67" t="s">
        <v>219</v>
      </c>
      <c r="E174" s="87" t="s">
        <v>426</v>
      </c>
      <c r="F174" s="88">
        <v>0</v>
      </c>
      <c r="G174" s="89">
        <v>3500</v>
      </c>
      <c r="H174" s="120"/>
      <c r="I174" s="99"/>
      <c r="J174" s="86" t="s">
        <v>388</v>
      </c>
      <c r="K174" s="86" t="s">
        <v>307</v>
      </c>
      <c r="L174" s="27">
        <f t="shared" si="125"/>
        <v>0</v>
      </c>
      <c r="M174" s="28">
        <f t="shared" si="126"/>
        <v>0</v>
      </c>
      <c r="N174" s="27">
        <f t="shared" si="127"/>
        <v>1</v>
      </c>
      <c r="O174" s="28">
        <f t="shared" si="128"/>
        <v>3500</v>
      </c>
      <c r="P174" s="27">
        <f t="shared" si="129"/>
        <v>0</v>
      </c>
      <c r="Q174" s="28">
        <f t="shared" si="130"/>
        <v>0</v>
      </c>
      <c r="R174" s="28">
        <f t="shared" si="131"/>
        <v>0</v>
      </c>
      <c r="S174" s="27">
        <f t="shared" si="132"/>
        <v>0</v>
      </c>
      <c r="T174" s="27">
        <f t="shared" si="133"/>
        <v>1</v>
      </c>
      <c r="U174" s="29">
        <v>0</v>
      </c>
      <c r="V174" s="30">
        <f t="shared" si="134"/>
        <v>1</v>
      </c>
      <c r="W174" s="31">
        <f t="shared" si="135"/>
        <v>1</v>
      </c>
      <c r="X174" s="30">
        <f t="shared" si="136"/>
        <v>0</v>
      </c>
      <c r="Y174" s="31">
        <f t="shared" si="137"/>
        <v>0</v>
      </c>
      <c r="Z174" s="32">
        <f t="shared" si="138"/>
        <v>2</v>
      </c>
      <c r="AA174" s="33">
        <f t="shared" si="139"/>
        <v>0</v>
      </c>
      <c r="AB174" s="64"/>
      <c r="AC174" s="64"/>
      <c r="AD174" s="64"/>
      <c r="AE174" s="64"/>
      <c r="AF174" s="64"/>
    </row>
    <row r="175" spans="1:32" s="34" customFormat="1" ht="75" customHeight="1" x14ac:dyDescent="0.4">
      <c r="A175" s="26">
        <v>2018</v>
      </c>
      <c r="B175" s="94" t="s">
        <v>409</v>
      </c>
      <c r="C175" s="67" t="s">
        <v>215</v>
      </c>
      <c r="D175" s="67" t="s">
        <v>219</v>
      </c>
      <c r="E175" s="87" t="s">
        <v>427</v>
      </c>
      <c r="F175" s="88">
        <v>0</v>
      </c>
      <c r="G175" s="89">
        <v>5000</v>
      </c>
      <c r="H175" s="100" t="s">
        <v>493</v>
      </c>
      <c r="I175" s="99"/>
      <c r="J175" s="86" t="s">
        <v>388</v>
      </c>
      <c r="K175" s="86" t="s">
        <v>307</v>
      </c>
      <c r="L175" s="27">
        <f t="shared" si="125"/>
        <v>0</v>
      </c>
      <c r="M175" s="28">
        <f t="shared" si="126"/>
        <v>0</v>
      </c>
      <c r="N175" s="27">
        <f t="shared" si="127"/>
        <v>1</v>
      </c>
      <c r="O175" s="28">
        <f t="shared" si="128"/>
        <v>5000</v>
      </c>
      <c r="P175" s="27">
        <f t="shared" si="129"/>
        <v>0</v>
      </c>
      <c r="Q175" s="28">
        <f t="shared" si="130"/>
        <v>0</v>
      </c>
      <c r="R175" s="28">
        <f t="shared" si="131"/>
        <v>0</v>
      </c>
      <c r="S175" s="27">
        <f t="shared" si="132"/>
        <v>0</v>
      </c>
      <c r="T175" s="27">
        <f t="shared" si="133"/>
        <v>1</v>
      </c>
      <c r="U175" s="29">
        <v>0</v>
      </c>
      <c r="V175" s="30">
        <f t="shared" si="134"/>
        <v>1</v>
      </c>
      <c r="W175" s="31">
        <f t="shared" si="135"/>
        <v>1</v>
      </c>
      <c r="X175" s="30">
        <f t="shared" si="136"/>
        <v>0</v>
      </c>
      <c r="Y175" s="31">
        <f t="shared" si="137"/>
        <v>0</v>
      </c>
      <c r="Z175" s="32">
        <f t="shared" si="138"/>
        <v>2</v>
      </c>
      <c r="AA175" s="33">
        <f t="shared" si="139"/>
        <v>0</v>
      </c>
      <c r="AB175" s="64"/>
      <c r="AC175" s="64"/>
      <c r="AD175" s="64"/>
      <c r="AE175" s="64"/>
      <c r="AF175" s="64"/>
    </row>
    <row r="176" spans="1:32" s="34" customFormat="1" ht="15" customHeight="1" x14ac:dyDescent="0.4">
      <c r="A176" s="36"/>
      <c r="B176" s="36"/>
      <c r="C176" s="38"/>
      <c r="D176" s="38"/>
      <c r="E176" s="56"/>
      <c r="F176" s="103">
        <f>SUM(F158:F175)</f>
        <v>6450</v>
      </c>
      <c r="G176" s="103">
        <f>SUM(G158:G175)</f>
        <v>61900</v>
      </c>
      <c r="H176" s="57"/>
      <c r="I176" s="109">
        <v>6450</v>
      </c>
      <c r="J176" s="39"/>
      <c r="K176" s="59"/>
      <c r="L176" s="62">
        <f t="shared" ref="L176:U176" si="141">SUM(L158:L175)</f>
        <v>5</v>
      </c>
      <c r="M176" s="63">
        <f t="shared" si="141"/>
        <v>6450</v>
      </c>
      <c r="N176" s="62">
        <f t="shared" si="141"/>
        <v>11</v>
      </c>
      <c r="O176" s="63">
        <f t="shared" si="141"/>
        <v>61900</v>
      </c>
      <c r="P176" s="62">
        <f t="shared" si="141"/>
        <v>0</v>
      </c>
      <c r="Q176" s="63">
        <f t="shared" si="141"/>
        <v>0</v>
      </c>
      <c r="R176" s="63">
        <f t="shared" si="141"/>
        <v>0</v>
      </c>
      <c r="S176" s="62">
        <f t="shared" si="141"/>
        <v>2</v>
      </c>
      <c r="T176" s="62">
        <f t="shared" si="141"/>
        <v>18</v>
      </c>
      <c r="U176" s="29">
        <f t="shared" si="141"/>
        <v>0</v>
      </c>
      <c r="V176" s="59"/>
      <c r="W176" s="59"/>
      <c r="X176" s="41"/>
      <c r="Y176" s="42"/>
      <c r="Z176" s="41"/>
      <c r="AA176" s="43">
        <f>SUM(AA158:AA175)</f>
        <v>6450</v>
      </c>
      <c r="AB176" s="60"/>
      <c r="AC176" s="60"/>
      <c r="AD176" s="60"/>
      <c r="AE176" s="60"/>
      <c r="AF176" s="60"/>
    </row>
    <row r="177" spans="1:32" s="34" customFormat="1" ht="15" customHeight="1" x14ac:dyDescent="0.4">
      <c r="A177" s="36"/>
      <c r="B177" s="36"/>
      <c r="C177" s="38"/>
      <c r="D177" s="38"/>
      <c r="E177" s="56"/>
      <c r="F177" s="56"/>
      <c r="G177" s="56"/>
      <c r="H177" s="57"/>
      <c r="I177" s="58"/>
      <c r="J177" s="3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41"/>
      <c r="Y177" s="42"/>
      <c r="Z177" s="41"/>
      <c r="AA177" s="43"/>
      <c r="AB177" s="60"/>
      <c r="AC177" s="60"/>
      <c r="AD177" s="60"/>
      <c r="AE177" s="60"/>
      <c r="AF177" s="60"/>
    </row>
    <row r="178" spans="1:32" s="34" customFormat="1" ht="15" customHeight="1" x14ac:dyDescent="0.4">
      <c r="A178" s="36"/>
      <c r="B178" s="36"/>
      <c r="C178" s="38"/>
      <c r="D178" s="38"/>
      <c r="E178" s="56"/>
      <c r="F178" s="56"/>
      <c r="G178" s="56"/>
      <c r="H178" s="57"/>
      <c r="I178" s="58"/>
      <c r="J178" s="3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41"/>
      <c r="Y178" s="42"/>
      <c r="Z178" s="41"/>
      <c r="AA178" s="43"/>
      <c r="AB178" s="60"/>
      <c r="AC178" s="60"/>
      <c r="AD178" s="60"/>
      <c r="AE178" s="60"/>
      <c r="AF178" s="60"/>
    </row>
    <row r="183" spans="1:32" x14ac:dyDescent="0.3">
      <c r="H183" s="65"/>
    </row>
    <row r="184" spans="1:32" x14ac:dyDescent="0.3">
      <c r="H184" s="65"/>
    </row>
    <row r="185" spans="1:32" x14ac:dyDescent="0.3">
      <c r="H185" s="65"/>
    </row>
    <row r="186" spans="1:32" x14ac:dyDescent="0.3">
      <c r="H186" s="65"/>
    </row>
    <row r="187" spans="1:32" x14ac:dyDescent="0.3">
      <c r="H187" s="65"/>
    </row>
    <row r="188" spans="1:32" x14ac:dyDescent="0.3">
      <c r="H188" s="65"/>
    </row>
  </sheetData>
  <mergeCells count="12">
    <mergeCell ref="H173:H174"/>
    <mergeCell ref="V39:Z39"/>
    <mergeCell ref="A2:K2"/>
    <mergeCell ref="A3:K3"/>
    <mergeCell ref="A4:K4"/>
    <mergeCell ref="V5:Z5"/>
    <mergeCell ref="V72:Z72"/>
    <mergeCell ref="V114:Z114"/>
    <mergeCell ref="V157:Z157"/>
    <mergeCell ref="A69:K69"/>
    <mergeCell ref="A70:K70"/>
    <mergeCell ref="A71:K71"/>
  </mergeCells>
  <pageMargins left="0" right="0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RCT-O -Riepilogo</vt:lpstr>
      <vt:lpstr>RCT-O -Dettaglio</vt:lpstr>
      <vt:lpstr>'RCT-O -Dettaglio'!Area_stampa</vt:lpstr>
    </vt:vector>
  </TitlesOfParts>
  <Company>Marsh &amp; McLennan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Melloncelli</dc:creator>
  <cp:lastModifiedBy>Antonia Paduano</cp:lastModifiedBy>
  <cp:lastPrinted>2019-03-18T10:59:18Z</cp:lastPrinted>
  <dcterms:created xsi:type="dcterms:W3CDTF">2019-02-28T09:05:28Z</dcterms:created>
  <dcterms:modified xsi:type="dcterms:W3CDTF">2019-03-21T07:07:25Z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